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bestagne\Documents\DOC DE TRAVAIL\"/>
    </mc:Choice>
  </mc:AlternateContent>
  <xr:revisionPtr revIDLastSave="0" documentId="13_ncr:1_{BE9EED6A-8CE7-40AF-A87A-B0C9FDC7FC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 agent ecole" sheetId="1" r:id="rId1"/>
  </sheets>
  <definedNames>
    <definedName name="Ferié">'Planning agent ecole'!$E$40:$E$50</definedName>
    <definedName name="Print_Area" localSheetId="0">'Planning agent ecole'!$C$1:$Z$64</definedName>
    <definedName name="Vac">'Planning agent ecole'!$H$40:$I$55</definedName>
    <definedName name="vac_deb">'Planning agent ecole'!$H$40:$H$55</definedName>
    <definedName name="vac_fin">'Planning agent ecole'!$I$40:$I$55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" l="1"/>
  <c r="E1" i="1"/>
  <c r="N37" i="1"/>
  <c r="V37" i="1"/>
  <c r="H37" i="1"/>
  <c r="Z38" i="1" l="1"/>
  <c r="X38" i="1"/>
  <c r="V38" i="1"/>
  <c r="T38" i="1"/>
  <c r="R38" i="1"/>
  <c r="P38" i="1"/>
  <c r="N38" i="1"/>
  <c r="L38" i="1"/>
  <c r="J38" i="1"/>
  <c r="H38" i="1"/>
  <c r="F38" i="1"/>
  <c r="D38" i="1"/>
  <c r="S52" i="1" l="1"/>
  <c r="C4" i="1"/>
  <c r="C40" i="1" l="1"/>
  <c r="E41" i="1" s="1"/>
  <c r="E45" i="1" l="1"/>
  <c r="E44" i="1"/>
  <c r="E47" i="1"/>
  <c r="E46" i="1"/>
  <c r="E48" i="1"/>
  <c r="E49" i="1"/>
  <c r="E43" i="1"/>
  <c r="E40" i="1"/>
  <c r="E50" i="1"/>
  <c r="E42" i="1"/>
  <c r="D37" i="1" l="1"/>
  <c r="C6" i="1" l="1"/>
  <c r="C7" i="1" s="1"/>
  <c r="C8" i="1" s="1"/>
  <c r="C9" i="1" s="1"/>
  <c r="C10" i="1" s="1"/>
  <c r="C11" i="1" s="1"/>
  <c r="C12" i="1" s="1"/>
  <c r="C13" i="1" s="1"/>
  <c r="C14" i="1" s="1"/>
  <c r="E4" i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F37" i="1"/>
  <c r="J37" i="1"/>
  <c r="L37" i="1"/>
  <c r="P37" i="1"/>
  <c r="R37" i="1"/>
  <c r="T37" i="1"/>
  <c r="X37" i="1"/>
  <c r="Z37" i="1"/>
  <c r="S43" i="1" l="1"/>
  <c r="S53" i="1" s="1"/>
  <c r="C15" i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G4" i="1"/>
  <c r="S44" i="1" l="1"/>
  <c r="S45" i="1" s="1"/>
  <c r="J48" i="1" s="1"/>
  <c r="I4" i="1"/>
  <c r="G6" i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S50" i="1" l="1"/>
  <c r="S54" i="1" s="1"/>
  <c r="K4" i="1"/>
  <c r="K6" i="1" s="1"/>
  <c r="I6" i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M4" i="1" l="1"/>
  <c r="M6" i="1" s="1"/>
  <c r="K7" i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O4" i="1" l="1"/>
  <c r="M7" i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Q4" i="1" l="1"/>
  <c r="O6" i="1"/>
  <c r="O7" i="1" s="1"/>
  <c r="O8" i="1" s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S4" i="1" l="1"/>
  <c r="Q6" i="1"/>
  <c r="Q7" i="1" s="1"/>
  <c r="Q8" i="1" s="1"/>
  <c r="Q9" i="1" s="1"/>
  <c r="Q10" i="1" s="1"/>
  <c r="Q11" i="1" s="1"/>
  <c r="Q12" i="1" s="1"/>
  <c r="Q13" i="1" s="1"/>
  <c r="Q14" i="1" s="1"/>
  <c r="Q15" i="1" s="1"/>
  <c r="Q16" i="1" s="1"/>
  <c r="Q17" i="1" s="1"/>
  <c r="Q18" i="1" s="1"/>
  <c r="Q19" i="1" s="1"/>
  <c r="Q20" i="1" s="1"/>
  <c r="Q21" i="1" s="1"/>
  <c r="Q22" i="1" s="1"/>
  <c r="Q23" i="1" s="1"/>
  <c r="Q24" i="1" s="1"/>
  <c r="Q25" i="1" s="1"/>
  <c r="Q26" i="1" s="1"/>
  <c r="Q27" i="1" s="1"/>
  <c r="Q28" i="1" s="1"/>
  <c r="Q29" i="1" s="1"/>
  <c r="Q30" i="1" s="1"/>
  <c r="Q31" i="1" s="1"/>
  <c r="Q32" i="1" s="1"/>
  <c r="Q33" i="1" s="1"/>
  <c r="Q34" i="1" s="1"/>
  <c r="Q35" i="1" s="1"/>
  <c r="Q36" i="1" s="1"/>
  <c r="U4" i="1" l="1"/>
  <c r="S6" i="1"/>
  <c r="S7" i="1" s="1"/>
  <c r="S8" i="1" s="1"/>
  <c r="S9" i="1" s="1"/>
  <c r="S10" i="1" s="1"/>
  <c r="S11" i="1" s="1"/>
  <c r="S12" i="1" s="1"/>
  <c r="S13" i="1" s="1"/>
  <c r="S14" i="1" s="1"/>
  <c r="S15" i="1" s="1"/>
  <c r="S16" i="1" s="1"/>
  <c r="S17" i="1" s="1"/>
  <c r="S18" i="1" s="1"/>
  <c r="S19" i="1" s="1"/>
  <c r="S20" i="1" s="1"/>
  <c r="S21" i="1" s="1"/>
  <c r="S22" i="1" s="1"/>
  <c r="S23" i="1" s="1"/>
  <c r="S24" i="1" s="1"/>
  <c r="S25" i="1" s="1"/>
  <c r="S26" i="1" s="1"/>
  <c r="S27" i="1" s="1"/>
  <c r="S28" i="1" s="1"/>
  <c r="S29" i="1" s="1"/>
  <c r="S30" i="1" s="1"/>
  <c r="S31" i="1" s="1"/>
  <c r="S32" i="1" s="1"/>
  <c r="S33" i="1" s="1"/>
  <c r="S34" i="1" s="1"/>
  <c r="S35" i="1" s="1"/>
  <c r="S36" i="1" s="1"/>
  <c r="W4" i="1" l="1"/>
  <c r="U6" i="1"/>
  <c r="U7" i="1" s="1"/>
  <c r="U8" i="1" s="1"/>
  <c r="U9" i="1" s="1"/>
  <c r="U10" i="1" s="1"/>
  <c r="U11" i="1" s="1"/>
  <c r="U12" i="1" s="1"/>
  <c r="U13" i="1" s="1"/>
  <c r="U14" i="1" l="1"/>
  <c r="U15" i="1" s="1"/>
  <c r="U16" i="1" s="1"/>
  <c r="U17" i="1" s="1"/>
  <c r="U18" i="1" s="1"/>
  <c r="U19" i="1" s="1"/>
  <c r="U20" i="1" s="1"/>
  <c r="U21" i="1" s="1"/>
  <c r="U22" i="1" s="1"/>
  <c r="U23" i="1" s="1"/>
  <c r="U24" i="1" s="1"/>
  <c r="U25" i="1" s="1"/>
  <c r="U26" i="1" s="1"/>
  <c r="U27" i="1" s="1"/>
  <c r="U28" i="1" s="1"/>
  <c r="U29" i="1" s="1"/>
  <c r="U30" i="1" s="1"/>
  <c r="U31" i="1" s="1"/>
  <c r="U32" i="1" s="1"/>
  <c r="U33" i="1" s="1"/>
  <c r="U34" i="1" s="1"/>
  <c r="U35" i="1" s="1"/>
  <c r="U36" i="1" s="1"/>
  <c r="Y4" i="1"/>
  <c r="Y6" i="1" s="1"/>
  <c r="Y7" i="1" s="1"/>
  <c r="Y8" i="1" s="1"/>
  <c r="Y9" i="1" s="1"/>
  <c r="Y10" i="1" s="1"/>
  <c r="Y11" i="1" s="1"/>
  <c r="W6" i="1"/>
  <c r="W7" i="1" s="1"/>
  <c r="W8" i="1" s="1"/>
  <c r="W9" i="1" s="1"/>
  <c r="W10" i="1" s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Y12" i="1" l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W30" i="1"/>
  <c r="W31" i="1" s="1"/>
  <c r="W32" i="1" s="1"/>
  <c r="W33" i="1" s="1"/>
  <c r="W34" i="1" s="1"/>
  <c r="W35" i="1" s="1"/>
  <c r="W36" i="1" s="1"/>
</calcChain>
</file>

<file path=xl/sharedStrings.xml><?xml version="1.0" encoding="utf-8"?>
<sst xmlns="http://schemas.openxmlformats.org/spreadsheetml/2006/main" count="65" uniqueCount="36">
  <si>
    <t>Toussaint</t>
  </si>
  <si>
    <t>Noël</t>
  </si>
  <si>
    <t>TOTAL</t>
  </si>
  <si>
    <t>Nb d'heures rémunérées dans l'année</t>
  </si>
  <si>
    <t>Nb d'heures rémunérées en TC</t>
  </si>
  <si>
    <t>Nb d'heures travaillées</t>
  </si>
  <si>
    <t>Congés annuels</t>
  </si>
  <si>
    <t>Agent :</t>
  </si>
  <si>
    <t>Ascension</t>
  </si>
  <si>
    <t>été</t>
  </si>
  <si>
    <t>hiver</t>
  </si>
  <si>
    <t>printemps</t>
  </si>
  <si>
    <t>Jours Fériés</t>
  </si>
  <si>
    <t>Fête du travail</t>
  </si>
  <si>
    <t>Pentecôte</t>
  </si>
  <si>
    <t>Fête nationale</t>
  </si>
  <si>
    <t>Assomption</t>
  </si>
  <si>
    <t>Armistice</t>
  </si>
  <si>
    <t>Jour de l'an</t>
  </si>
  <si>
    <t>Lun. Pâques</t>
  </si>
  <si>
    <t>Vic. de 1945</t>
  </si>
  <si>
    <t>1820 h</t>
  </si>
  <si>
    <t>1607 h</t>
  </si>
  <si>
    <t>Les vacances scolaires sont saisies manuellement !</t>
  </si>
  <si>
    <t>Vacances Scolaires</t>
  </si>
  <si>
    <t>Nb d'heures de travail effectif en TC</t>
  </si>
  <si>
    <t>Nb d'heures hebdomadaires annualisées</t>
  </si>
  <si>
    <r>
      <t>Temps de travail en heures '</t>
    </r>
    <r>
      <rPr>
        <b/>
        <sz val="16"/>
        <color rgb="FFFF0000"/>
        <rFont val="Calibri"/>
        <family val="2"/>
      </rPr>
      <t>hh:mm</t>
    </r>
    <r>
      <rPr>
        <b/>
        <sz val="14"/>
        <color theme="5" tint="-0.499984740745262"/>
        <rFont val="Calibri"/>
        <family val="2"/>
      </rPr>
      <t>'</t>
    </r>
  </si>
  <si>
    <t>M. Jean MARTIN (saisir ici le nom de l'agent)</t>
  </si>
  <si>
    <t>Les jours féries sont calculés automatiquement (via le champ N3)</t>
  </si>
  <si>
    <t>Année civile</t>
  </si>
  <si>
    <t>Nombe de jours travaillés dans l'année</t>
  </si>
  <si>
    <t>Heures travaillées en moyenne par jour</t>
  </si>
  <si>
    <t>Nombre de jours de congés annuels à poser :</t>
  </si>
  <si>
    <t>Durée hebdomadaire de travail à mentionner dans la délibération créant le poste</t>
  </si>
  <si>
    <t>pont acsention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</si>
</sst>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&quot; h&quot;"/>
    <numFmt numFmtId="165" formatCode="ddd\ \-dd"/>
    <numFmt numFmtId="166" formatCode="h:mm;@"/>
    <numFmt numFmtId="167" formatCode="[hh]:mm"/>
    <numFmt numFmtId="168" formatCode="mmm\-yyyy"/>
    <numFmt numFmtId="169" formatCode="ddd\ \-\ dd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4"/>
      <name val="Tahoma"/>
      <family val="2"/>
    </font>
    <font>
      <b/>
      <sz val="28"/>
      <name val="Tahoma"/>
      <family val="2"/>
    </font>
    <font>
      <sz val="20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3"/>
      <name val="Tahoma"/>
      <family val="2"/>
    </font>
    <font>
      <i/>
      <sz val="36"/>
      <color theme="3"/>
      <name val="Calibri"/>
      <family val="2"/>
    </font>
    <font>
      <sz val="26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sz val="14"/>
      <color theme="1" tint="0.499984740745262"/>
      <name val="Calibri"/>
      <family val="2"/>
      <scheme val="minor"/>
    </font>
    <font>
      <b/>
      <sz val="14"/>
      <color theme="5" tint="-0.499984740745262"/>
      <name val="Calibri"/>
      <family val="2"/>
    </font>
    <font>
      <b/>
      <sz val="28"/>
      <color theme="3"/>
      <name val="Calibri"/>
      <family val="2"/>
      <scheme val="minor"/>
    </font>
    <font>
      <b/>
      <sz val="16"/>
      <color rgb="FFFF0000"/>
      <name val="Calibri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theme="3" tint="0.39994506668294322"/>
      </left>
      <right style="hair">
        <color theme="3" tint="0.39994506668294322"/>
      </right>
      <top style="thin">
        <color theme="3"/>
      </top>
      <bottom style="hair">
        <color theme="3" tint="0.39994506668294322"/>
      </bottom>
      <diagonal/>
    </border>
    <border>
      <left style="hair">
        <color theme="3" tint="0.39994506668294322"/>
      </left>
      <right style="thin">
        <color theme="3"/>
      </right>
      <top style="thin">
        <color theme="3"/>
      </top>
      <bottom style="hair">
        <color theme="3" tint="0.39994506668294322"/>
      </bottom>
      <diagonal/>
    </border>
    <border>
      <left style="hair">
        <color theme="3" tint="0.39994506668294322"/>
      </left>
      <right style="hair">
        <color theme="3" tint="0.39994506668294322"/>
      </right>
      <top style="hair">
        <color theme="3" tint="0.39994506668294322"/>
      </top>
      <bottom style="hair">
        <color theme="3" tint="0.39994506668294322"/>
      </bottom>
      <diagonal/>
    </border>
    <border>
      <left style="hair">
        <color theme="3" tint="0.39994506668294322"/>
      </left>
      <right style="thin">
        <color theme="3"/>
      </right>
      <top style="hair">
        <color theme="3" tint="0.39994506668294322"/>
      </top>
      <bottom style="hair">
        <color theme="3" tint="0.39994506668294322"/>
      </bottom>
      <diagonal/>
    </border>
    <border>
      <left/>
      <right style="hair">
        <color theme="3" tint="0.39994506668294322"/>
      </right>
      <top style="thin">
        <color theme="3"/>
      </top>
      <bottom style="hair">
        <color theme="3" tint="0.39994506668294322"/>
      </bottom>
      <diagonal/>
    </border>
    <border>
      <left style="thin">
        <color theme="1" tint="0.499984740745262"/>
      </left>
      <right style="hair">
        <color theme="2" tint="-0.499984740745262"/>
      </right>
      <top style="thin">
        <color theme="1" tint="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 style="hair">
        <color theme="2" tint="-0.499984740745262"/>
      </right>
      <top style="thin">
        <color theme="1" tint="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 style="thin">
        <color theme="1" tint="0.499984740745262"/>
      </right>
      <top style="thin">
        <color theme="1" tint="0.499984740745262"/>
      </top>
      <bottom style="hair">
        <color theme="2" tint="-0.499984740745262"/>
      </bottom>
      <diagonal/>
    </border>
    <border>
      <left style="thin">
        <color theme="1" tint="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hair">
        <color theme="2" tint="-0.499984740745262"/>
      </left>
      <right style="thin">
        <color theme="1" tint="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/>
      <right style="double">
        <color theme="6" tint="-0.499984740745262"/>
      </right>
      <top style="medium">
        <color indexed="64"/>
      </top>
      <bottom/>
      <diagonal/>
    </border>
    <border>
      <left/>
      <right style="double">
        <color theme="6" tint="-0.499984740745262"/>
      </right>
      <top/>
      <bottom/>
      <diagonal/>
    </border>
    <border>
      <left style="double">
        <color theme="6" tint="-0.499984740745262"/>
      </left>
      <right/>
      <top/>
      <bottom/>
      <diagonal/>
    </border>
    <border>
      <left style="double">
        <color theme="6" tint="-0.499984740745262"/>
      </left>
      <right style="double">
        <color theme="6" tint="-0.499984740745262"/>
      </right>
      <top style="medium">
        <color indexed="64"/>
      </top>
      <bottom/>
      <diagonal/>
    </border>
    <border>
      <left style="double">
        <color theme="6" tint="-0.499984740745262"/>
      </left>
      <right/>
      <top style="medium">
        <color indexed="64"/>
      </top>
      <bottom/>
      <diagonal/>
    </border>
    <border>
      <left style="thin">
        <color theme="3"/>
      </left>
      <right/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 style="hair">
        <color theme="2" tint="-0.499984740745262"/>
      </right>
      <top style="hair">
        <color theme="2" tint="-0.499984740745262"/>
      </top>
      <bottom/>
      <diagonal/>
    </border>
    <border>
      <left style="hair">
        <color theme="2" tint="-0.499984740745262"/>
      </left>
      <right style="hair">
        <color theme="2" tint="-0.499984740745262"/>
      </right>
      <top style="hair">
        <color theme="2" tint="-0.499984740745262"/>
      </top>
      <bottom/>
      <diagonal/>
    </border>
    <border>
      <left style="hair">
        <color theme="2" tint="-0.499984740745262"/>
      </left>
      <right style="thin">
        <color theme="1" tint="0.499984740745262"/>
      </right>
      <top style="hair">
        <color theme="2" tint="-0.499984740745262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 tint="0.499984740745262"/>
      </left>
      <right style="hair">
        <color theme="3" tint="0.39994506668294322"/>
      </right>
      <top style="hair">
        <color theme="3" tint="0.39994506668294322"/>
      </top>
      <bottom/>
      <diagonal/>
    </border>
    <border>
      <left style="thin">
        <color theme="1" tint="0.499984740745262"/>
      </left>
      <right style="hair">
        <color theme="3" tint="0.39994506668294322"/>
      </right>
      <top/>
      <bottom/>
      <diagonal/>
    </border>
    <border>
      <left style="hair">
        <color theme="3" tint="0.39994506668294322"/>
      </left>
      <right style="hair">
        <color theme="3" tint="0.39994506668294322"/>
      </right>
      <top style="hair">
        <color theme="3" tint="0.39994506668294322"/>
      </top>
      <bottom/>
      <diagonal/>
    </border>
    <border>
      <left style="hair">
        <color theme="3" tint="0.39994506668294322"/>
      </left>
      <right style="thin">
        <color theme="3"/>
      </right>
      <top style="hair">
        <color theme="3" tint="0.39994506668294322"/>
      </top>
      <bottom/>
      <diagonal/>
    </border>
    <border>
      <left style="thin">
        <color theme="1" tint="0.499984740745262"/>
      </left>
      <right style="hair">
        <color theme="3" tint="0.39994506668294322"/>
      </right>
      <top/>
      <bottom style="hair">
        <color theme="3" tint="0.399945066682943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9">
    <xf numFmtId="0" fontId="0" fillId="0" borderId="0" xfId="0"/>
    <xf numFmtId="0" fontId="4" fillId="0" borderId="0" xfId="0" applyFont="1" applyAlignment="1">
      <alignment vertical="top"/>
    </xf>
    <xf numFmtId="0" fontId="8" fillId="0" borderId="0" xfId="0" applyFont="1"/>
    <xf numFmtId="0" fontId="6" fillId="0" borderId="0" xfId="0" applyFont="1"/>
    <xf numFmtId="0" fontId="6" fillId="0" borderId="3" xfId="0" applyFont="1" applyBorder="1"/>
    <xf numFmtId="0" fontId="6" fillId="0" borderId="5" xfId="0" applyFont="1" applyBorder="1"/>
    <xf numFmtId="0" fontId="6" fillId="0" borderId="8" xfId="0" applyFont="1" applyBorder="1"/>
    <xf numFmtId="1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5" fillId="0" borderId="0" xfId="0" applyFont="1" applyAlignment="1">
      <alignment vertical="center"/>
    </xf>
    <xf numFmtId="167" fontId="8" fillId="0" borderId="0" xfId="0" applyNumberFormat="1" applyFont="1"/>
    <xf numFmtId="0" fontId="0" fillId="0" borderId="11" xfId="0" applyBorder="1"/>
    <xf numFmtId="14" fontId="0" fillId="0" borderId="11" xfId="0" applyNumberFormat="1" applyBorder="1"/>
    <xf numFmtId="14" fontId="0" fillId="0" borderId="12" xfId="0" applyNumberFormat="1" applyBorder="1"/>
    <xf numFmtId="0" fontId="13" fillId="0" borderId="0" xfId="0" applyFont="1"/>
    <xf numFmtId="167" fontId="11" fillId="0" borderId="7" xfId="0" applyNumberFormat="1" applyFont="1" applyBorder="1" applyAlignment="1">
      <alignment horizontal="center" vertical="center"/>
    </xf>
    <xf numFmtId="167" fontId="11" fillId="2" borderId="4" xfId="0" applyNumberFormat="1" applyFont="1" applyFill="1" applyBorder="1" applyAlignment="1">
      <alignment horizontal="center" vertical="center"/>
    </xf>
    <xf numFmtId="167" fontId="11" fillId="2" borderId="5" xfId="0" applyNumberFormat="1" applyFont="1" applyFill="1" applyBorder="1" applyAlignment="1">
      <alignment horizontal="center" vertical="center"/>
    </xf>
    <xf numFmtId="167" fontId="11" fillId="0" borderId="5" xfId="0" applyNumberFormat="1" applyFont="1" applyBorder="1" applyAlignment="1">
      <alignment horizontal="center" vertical="center"/>
    </xf>
    <xf numFmtId="167" fontId="0" fillId="0" borderId="21" xfId="0" applyNumberFormat="1" applyBorder="1" applyProtection="1">
      <protection locked="0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67" fontId="8" fillId="0" borderId="5" xfId="0" applyNumberFormat="1" applyFont="1" applyBorder="1" applyAlignment="1">
      <alignment horizontal="center" vertical="center"/>
    </xf>
    <xf numFmtId="167" fontId="11" fillId="0" borderId="2" xfId="0" applyNumberFormat="1" applyFont="1" applyBorder="1"/>
    <xf numFmtId="0" fontId="6" fillId="0" borderId="3" xfId="0" applyFont="1" applyBorder="1" applyAlignment="1">
      <alignment horizontal="right"/>
    </xf>
    <xf numFmtId="1" fontId="6" fillId="0" borderId="3" xfId="0" applyNumberFormat="1" applyFont="1" applyBorder="1"/>
    <xf numFmtId="0" fontId="7" fillId="0" borderId="0" xfId="0" applyFont="1" applyAlignment="1">
      <alignment vertical="center"/>
    </xf>
    <xf numFmtId="0" fontId="19" fillId="0" borderId="0" xfId="0" applyFont="1" applyAlignment="1">
      <alignment vertical="center" textRotation="90"/>
    </xf>
    <xf numFmtId="0" fontId="23" fillId="0" borderId="0" xfId="0" applyFont="1"/>
    <xf numFmtId="0" fontId="0" fillId="0" borderId="31" xfId="0" applyBorder="1"/>
    <xf numFmtId="167" fontId="0" fillId="0" borderId="34" xfId="0" applyNumberFormat="1" applyBorder="1"/>
    <xf numFmtId="1" fontId="14" fillId="0" borderId="37" xfId="0" applyNumberFormat="1" applyFont="1" applyBorder="1"/>
    <xf numFmtId="0" fontId="0" fillId="0" borderId="40" xfId="0" applyBorder="1"/>
    <xf numFmtId="14" fontId="0" fillId="0" borderId="40" xfId="0" applyNumberFormat="1" applyBorder="1"/>
    <xf numFmtId="14" fontId="0" fillId="0" borderId="41" xfId="0" applyNumberFormat="1" applyBorder="1"/>
    <xf numFmtId="167" fontId="0" fillId="0" borderId="21" xfId="0" applyNumberFormat="1" applyBorder="1"/>
    <xf numFmtId="169" fontId="1" fillId="0" borderId="22" xfId="0" applyNumberFormat="1" applyFont="1" applyBorder="1" applyAlignment="1">
      <alignment horizontal="left"/>
    </xf>
    <xf numFmtId="0" fontId="0" fillId="0" borderId="18" xfId="0" applyBorder="1"/>
    <xf numFmtId="14" fontId="0" fillId="0" borderId="19" xfId="0" applyNumberFormat="1" applyBorder="1"/>
    <xf numFmtId="0" fontId="0" fillId="0" borderId="27" xfId="0" applyBorder="1"/>
    <xf numFmtId="14" fontId="0" fillId="0" borderId="28" xfId="0" applyNumberFormat="1" applyBorder="1"/>
    <xf numFmtId="0" fontId="18" fillId="0" borderId="38" xfId="0" applyFont="1" applyBorder="1" applyAlignment="1">
      <alignment horizontal="center" vertical="center" textRotation="90"/>
    </xf>
    <xf numFmtId="0" fontId="18" fillId="0" borderId="39" xfId="0" applyFont="1" applyBorder="1" applyAlignment="1">
      <alignment horizontal="center" vertical="center" textRotation="90"/>
    </xf>
    <xf numFmtId="0" fontId="17" fillId="5" borderId="14" xfId="1" applyNumberFormat="1" applyFont="1" applyFill="1" applyBorder="1" applyAlignment="1" applyProtection="1">
      <alignment horizontal="center" vertical="center" wrapText="1"/>
    </xf>
    <xf numFmtId="0" fontId="17" fillId="5" borderId="15" xfId="1" applyNumberFormat="1" applyFont="1" applyFill="1" applyBorder="1" applyAlignment="1" applyProtection="1">
      <alignment horizontal="center" vertical="center" wrapText="1"/>
    </xf>
    <xf numFmtId="0" fontId="17" fillId="5" borderId="16" xfId="1" applyNumberFormat="1" applyFont="1" applyFill="1" applyBorder="1" applyAlignment="1" applyProtection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19" fillId="0" borderId="17" xfId="0" applyFont="1" applyBorder="1" applyAlignment="1">
      <alignment horizontal="center" vertical="center" textRotation="90"/>
    </xf>
    <xf numFmtId="0" fontId="19" fillId="0" borderId="26" xfId="0" applyFont="1" applyBorder="1" applyAlignment="1">
      <alignment horizontal="center" vertical="center" textRotation="90"/>
    </xf>
    <xf numFmtId="0" fontId="9" fillId="4" borderId="13" xfId="1" applyFont="1" applyFill="1" applyBorder="1" applyAlignment="1" applyProtection="1">
      <alignment horizontal="center" vertical="center" wrapText="1"/>
    </xf>
    <xf numFmtId="0" fontId="9" fillId="4" borderId="9" xfId="1" applyFont="1" applyFill="1" applyBorder="1" applyAlignment="1" applyProtection="1">
      <alignment horizontal="center" vertical="center" wrapText="1"/>
    </xf>
    <xf numFmtId="0" fontId="9" fillId="4" borderId="10" xfId="1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>
      <alignment horizontal="right" vertical="center"/>
    </xf>
    <xf numFmtId="168" fontId="2" fillId="6" borderId="23" xfId="0" applyNumberFormat="1" applyFont="1" applyFill="1" applyBorder="1" applyAlignment="1">
      <alignment horizontal="center" vertical="center"/>
    </xf>
    <xf numFmtId="0" fontId="21" fillId="0" borderId="25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68" fontId="2" fillId="6" borderId="24" xfId="0" applyNumberFormat="1" applyFont="1" applyFill="1" applyBorder="1" applyAlignment="1">
      <alignment horizontal="center" vertical="center"/>
    </xf>
    <xf numFmtId="168" fontId="2" fillId="6" borderId="20" xfId="0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/>
    </xf>
    <xf numFmtId="167" fontId="8" fillId="0" borderId="8" xfId="0" applyNumberFormat="1" applyFont="1" applyBorder="1" applyAlignment="1">
      <alignment horizontal="center" vertical="center"/>
    </xf>
    <xf numFmtId="167" fontId="8" fillId="0" borderId="2" xfId="0" applyNumberFormat="1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 textRotation="90"/>
    </xf>
  </cellXfs>
  <cellStyles count="2">
    <cellStyle name="Lien hypertexte" xfId="1" builtinId="8"/>
    <cellStyle name="Normal" xfId="0" builtinId="0"/>
  </cellStyles>
  <dxfs count="60"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  <dxf>
      <fill>
        <patternFill>
          <bgColor theme="9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FF9900"/>
      <color rgb="FFCC6600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596900</xdr:colOff>
      <xdr:row>0</xdr:row>
      <xdr:rowOff>266700</xdr:rowOff>
    </xdr:from>
    <xdr:to>
      <xdr:col>27</xdr:col>
      <xdr:colOff>1701800</xdr:colOff>
      <xdr:row>2</xdr:row>
      <xdr:rowOff>355600</xdr:rowOff>
    </xdr:to>
    <xdr:sp macro="" textlink="">
      <xdr:nvSpPr>
        <xdr:cNvPr id="5" name="Rectangle à coins arrondis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0091400" y="266700"/>
          <a:ext cx="2708275" cy="1358900"/>
        </a:xfrm>
        <a:prstGeom prst="wedgeRoundRectCallout">
          <a:avLst>
            <a:gd name="adj1" fmla="val -41288"/>
            <a:gd name="adj2" fmla="val 11749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horz" rtlCol="0" anchor="t"/>
        <a:lstStyle/>
        <a:p>
          <a:pPr algn="l"/>
          <a:r>
            <a:rPr lang="fr-FR" sz="1600" b="1" u="sng"/>
            <a:t>Conseil</a:t>
          </a:r>
          <a:r>
            <a:rPr lang="fr-FR" sz="1600" b="1" u="none"/>
            <a:t> : </a:t>
          </a:r>
          <a:r>
            <a:rPr lang="fr-FR" sz="1600"/>
            <a:t>Ecrire en heures et minutes. </a:t>
          </a:r>
          <a:br>
            <a:rPr lang="fr-FR" sz="1600"/>
          </a:br>
          <a:r>
            <a:rPr lang="fr-FR" sz="1600"/>
            <a:t>exemple : 07:30</a:t>
          </a:r>
          <a:r>
            <a:rPr lang="fr-FR" sz="1600" baseline="0"/>
            <a:t> pour 7h et 30 mn de travail par jour.</a:t>
          </a:r>
          <a:endParaRPr lang="fr-FR" sz="1100"/>
        </a:p>
      </xdr:txBody>
    </xdr:sp>
    <xdr:clientData fPrintsWithSheet="0"/>
  </xdr:twoCellAnchor>
  <xdr:twoCellAnchor>
    <xdr:from>
      <xdr:col>19</xdr:col>
      <xdr:colOff>850900</xdr:colOff>
      <xdr:row>48</xdr:row>
      <xdr:rowOff>177800</xdr:rowOff>
    </xdr:from>
    <xdr:to>
      <xdr:col>23</xdr:col>
      <xdr:colOff>768351</xdr:colOff>
      <xdr:row>51</xdr:row>
      <xdr:rowOff>163738</xdr:rowOff>
    </xdr:to>
    <xdr:sp macro="" textlink="">
      <xdr:nvSpPr>
        <xdr:cNvPr id="6" name="Rectangle à coins arrondis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5684500" y="12877800"/>
          <a:ext cx="3371851" cy="938438"/>
        </a:xfrm>
        <a:prstGeom prst="wedgeRoundRectCallout">
          <a:avLst>
            <a:gd name="adj1" fmla="val -73422"/>
            <a:gd name="adj2" fmla="val 115803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horz" rtlCol="0" anchor="t"/>
        <a:lstStyle/>
        <a:p>
          <a:pPr algn="l"/>
          <a:r>
            <a:rPr lang="fr-FR" sz="1600" b="1" u="sng"/>
            <a:t>Conseil</a:t>
          </a:r>
          <a:r>
            <a:rPr lang="fr-FR" sz="1600" b="1" u="none"/>
            <a:t> : </a:t>
          </a:r>
          <a:r>
            <a:rPr lang="fr-FR" sz="1600"/>
            <a:t>Répartir les jours de congés annuels sur les  jours non travaillés en inscriant</a:t>
          </a:r>
          <a:r>
            <a:rPr lang="fr-FR" sz="1600" baseline="0"/>
            <a:t> "v" pour vacances.</a:t>
          </a:r>
          <a:endParaRPr lang="fr-FR" sz="1100"/>
        </a:p>
      </xdr:txBody>
    </xdr:sp>
    <xdr:clientData fPrintsWithSheet="0"/>
  </xdr:twoCellAnchor>
  <xdr:twoCellAnchor editAs="oneCell">
    <xdr:from>
      <xdr:col>2</xdr:col>
      <xdr:colOff>79375</xdr:colOff>
      <xdr:row>0</xdr:row>
      <xdr:rowOff>95250</xdr:rowOff>
    </xdr:from>
    <xdr:to>
      <xdr:col>5</xdr:col>
      <xdr:colOff>243840</xdr:colOff>
      <xdr:row>1</xdr:row>
      <xdr:rowOff>550069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250" y="95250"/>
          <a:ext cx="2682875" cy="10999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67"/>
  <sheetViews>
    <sheetView tabSelected="1" topLeftCell="A39" zoomScale="85" zoomScaleNormal="85" workbookViewId="0">
      <selection activeCell="G2" sqref="G2:Z2"/>
    </sheetView>
  </sheetViews>
  <sheetFormatPr baseColWidth="10" defaultRowHeight="15" x14ac:dyDescent="0.25"/>
  <cols>
    <col min="1" max="1" width="1" customWidth="1"/>
    <col min="2" max="2" width="1.28515625" customWidth="1"/>
    <col min="3" max="6" width="12.7109375" customWidth="1"/>
    <col min="7" max="7" width="14.5703125" customWidth="1"/>
    <col min="8" max="26" width="12.7109375" customWidth="1"/>
    <col min="28" max="28" width="39.28515625" customWidth="1"/>
  </cols>
  <sheetData>
    <row r="1" spans="1:41" ht="51.75" customHeight="1" x14ac:dyDescent="0.25">
      <c r="B1" s="11"/>
      <c r="C1" s="11"/>
      <c r="D1" s="11"/>
      <c r="E1" s="65" t="str">
        <f>"ANNÉE CIVILE " &amp; N3 &amp; " - PLANNING D'UN AGENT - Zone B"</f>
        <v>ANNÉE CIVILE 2026 - PLANNING D'UN AGENT - Zone B</v>
      </c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48.75" customHeight="1" thickBot="1" x14ac:dyDescent="0.3">
      <c r="A2" s="28"/>
      <c r="B2" s="28"/>
      <c r="C2" s="67" t="s">
        <v>7</v>
      </c>
      <c r="D2" s="67"/>
      <c r="E2" s="67"/>
      <c r="F2" s="67"/>
      <c r="G2" s="66" t="s">
        <v>28</v>
      </c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</row>
    <row r="3" spans="1:41" ht="47.25" thickBot="1" x14ac:dyDescent="0.75">
      <c r="C3" s="62" t="s">
        <v>30</v>
      </c>
      <c r="D3" s="63"/>
      <c r="E3" s="63"/>
      <c r="F3" s="63"/>
      <c r="G3" s="63"/>
      <c r="H3" s="63"/>
      <c r="I3" s="63"/>
      <c r="J3" s="63"/>
      <c r="K3" s="63"/>
      <c r="L3" s="63"/>
      <c r="M3" s="63"/>
      <c r="N3" s="63">
        <v>2026</v>
      </c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4"/>
    </row>
    <row r="4" spans="1:41" ht="18.75" x14ac:dyDescent="0.25">
      <c r="C4" s="83">
        <f>DATE(MID($N$3,1,4),1,1)</f>
        <v>46023</v>
      </c>
      <c r="D4" s="84"/>
      <c r="E4" s="68">
        <f>EDATE(C$4,1)</f>
        <v>46054</v>
      </c>
      <c r="F4" s="68"/>
      <c r="G4" s="68">
        <f t="shared" ref="G4" si="0">EDATE(E$4,1)</f>
        <v>46082</v>
      </c>
      <c r="H4" s="68"/>
      <c r="I4" s="68">
        <f t="shared" ref="I4" si="1">EDATE(G$4,1)</f>
        <v>46113</v>
      </c>
      <c r="J4" s="68"/>
      <c r="K4" s="68">
        <f t="shared" ref="K4" si="2">EDATE(I$4,1)</f>
        <v>46143</v>
      </c>
      <c r="L4" s="68"/>
      <c r="M4" s="68">
        <f t="shared" ref="M4" si="3">EDATE(K$4,1)</f>
        <v>46174</v>
      </c>
      <c r="N4" s="68"/>
      <c r="O4" s="68">
        <f t="shared" ref="O4" si="4">EDATE(M$4,1)</f>
        <v>46204</v>
      </c>
      <c r="P4" s="68"/>
      <c r="Q4" s="68">
        <f t="shared" ref="Q4" si="5">EDATE(O$4,1)</f>
        <v>46235</v>
      </c>
      <c r="R4" s="68"/>
      <c r="S4" s="68">
        <f t="shared" ref="S4" si="6">EDATE(Q$4,1)</f>
        <v>46266</v>
      </c>
      <c r="T4" s="68"/>
      <c r="U4" s="68">
        <f t="shared" ref="U4" si="7">EDATE(S$4,1)</f>
        <v>46296</v>
      </c>
      <c r="V4" s="68"/>
      <c r="W4" s="68">
        <f t="shared" ref="W4" si="8">EDATE(U$4,1)</f>
        <v>46327</v>
      </c>
      <c r="X4" s="68"/>
      <c r="Y4" s="68">
        <f t="shared" ref="Y4" si="9">EDATE(W$4,1)</f>
        <v>46357</v>
      </c>
      <c r="Z4" s="68"/>
    </row>
    <row r="5" spans="1:41" ht="39.75" customHeight="1" x14ac:dyDescent="0.25">
      <c r="A5" s="82"/>
      <c r="B5" s="82"/>
      <c r="C5" s="49" t="s">
        <v>27</v>
      </c>
      <c r="D5" s="50"/>
      <c r="E5" s="49" t="s">
        <v>27</v>
      </c>
      <c r="F5" s="50"/>
      <c r="G5" s="49" t="s">
        <v>27</v>
      </c>
      <c r="H5" s="50"/>
      <c r="I5" s="49" t="s">
        <v>27</v>
      </c>
      <c r="J5" s="50"/>
      <c r="K5" s="49" t="s">
        <v>27</v>
      </c>
      <c r="L5" s="50"/>
      <c r="M5" s="49" t="s">
        <v>27</v>
      </c>
      <c r="N5" s="50"/>
      <c r="O5" s="49" t="s">
        <v>27</v>
      </c>
      <c r="P5" s="50"/>
      <c r="Q5" s="49" t="s">
        <v>27</v>
      </c>
      <c r="R5" s="50"/>
      <c r="S5" s="49" t="s">
        <v>27</v>
      </c>
      <c r="T5" s="50"/>
      <c r="U5" s="49" t="s">
        <v>27</v>
      </c>
      <c r="V5" s="50"/>
      <c r="W5" s="49" t="s">
        <v>27</v>
      </c>
      <c r="X5" s="50"/>
      <c r="Y5" s="49" t="s">
        <v>27</v>
      </c>
      <c r="Z5" s="50"/>
    </row>
    <row r="6" spans="1:41" x14ac:dyDescent="0.25">
      <c r="C6" s="38">
        <f>DATE(YEAR(C$4),MONTH(C$4),1)+0</f>
        <v>46023</v>
      </c>
      <c r="D6" s="21"/>
      <c r="E6" s="38">
        <f>DATE(YEAR(E$4),MONTH(E$4),1)+0</f>
        <v>46054</v>
      </c>
      <c r="F6" s="21"/>
      <c r="G6" s="38">
        <f>DATE(YEAR(G$4),MONTH(G$4),1)+0</f>
        <v>46082</v>
      </c>
      <c r="H6" s="21"/>
      <c r="I6" s="38">
        <f>DATE(YEAR(I$4),MONTH(I$4),1)+0</f>
        <v>46113</v>
      </c>
      <c r="J6" s="21"/>
      <c r="K6" s="38">
        <f>DATE(YEAR(K$4),MONTH(K$4),1)+0</f>
        <v>46143</v>
      </c>
      <c r="L6" s="21"/>
      <c r="M6" s="38">
        <f>DATE(YEAR(M$4),MONTH(M$4),1)+0</f>
        <v>46174</v>
      </c>
      <c r="N6" s="21"/>
      <c r="O6" s="38">
        <f>DATE(YEAR(O$4),MONTH(O$4),1)+0</f>
        <v>46204</v>
      </c>
      <c r="P6" s="21"/>
      <c r="Q6" s="38">
        <f>DATE(YEAR(Q$4),MONTH(Q$4),1)+0</f>
        <v>46235</v>
      </c>
      <c r="R6" s="21"/>
      <c r="S6" s="38">
        <f>DATE(YEAR(S$4),MONTH(S$4),1)+0</f>
        <v>46266</v>
      </c>
      <c r="T6" s="21"/>
      <c r="U6" s="38">
        <f>DATE(YEAR(U$4),MONTH(U$4),1)+0</f>
        <v>46296</v>
      </c>
      <c r="V6" s="21"/>
      <c r="W6" s="38">
        <f>DATE(YEAR(W$4),MONTH(W$4),1)+0</f>
        <v>46327</v>
      </c>
      <c r="X6" s="21"/>
      <c r="Y6" s="38">
        <f>DATE(YEAR(Y$4),MONTH(Y$4),1)+0</f>
        <v>46357</v>
      </c>
      <c r="Z6" s="21"/>
      <c r="AB6" s="8"/>
      <c r="AC6" s="9"/>
    </row>
    <row r="7" spans="1:41" x14ac:dyDescent="0.25">
      <c r="C7" s="38">
        <f>IF(ISNUMBER(MONTH(C6+1)), IF(MONTH(C6+1)=MONTH(C6),C6+1,""),"")</f>
        <v>46024</v>
      </c>
      <c r="D7" s="21"/>
      <c r="E7" s="38">
        <f>IF(ISNUMBER(MONTH(E6+1)), IF(MONTH(E6+1)=MONTH(E6),E6+1,""),"")</f>
        <v>46055</v>
      </c>
      <c r="F7" s="21"/>
      <c r="G7" s="38">
        <f>IF(ISNUMBER(MONTH(G6+1)), IF(MONTH(G6+1)=MONTH(G6),G6+1,""),"")</f>
        <v>46083</v>
      </c>
      <c r="H7" s="21"/>
      <c r="I7" s="38">
        <f>IF(ISNUMBER(MONTH(I6+1)), IF(MONTH(I6+1)=MONTH(I6),I6+1,""),"")</f>
        <v>46114</v>
      </c>
      <c r="J7" s="21"/>
      <c r="K7" s="38">
        <f>IF(ISNUMBER(MONTH(K6+1)), IF(MONTH(K6+1)=MONTH(K6),K6+1,""),"")</f>
        <v>46144</v>
      </c>
      <c r="L7" s="21"/>
      <c r="M7" s="38">
        <f>IF(ISNUMBER(MONTH(M6+1)), IF(MONTH(M6+1)=MONTH(M6),M6+1,""),"")</f>
        <v>46175</v>
      </c>
      <c r="N7" s="21"/>
      <c r="O7" s="38">
        <f t="shared" ref="O7:Y36" si="10">IF(ISNUMBER(MONTH(O6+1)), IF(MONTH(O6+1)=MONTH(O6),O6+1,""),"")</f>
        <v>46205</v>
      </c>
      <c r="P7" s="21"/>
      <c r="Q7" s="38">
        <f t="shared" si="10"/>
        <v>46236</v>
      </c>
      <c r="R7" s="21"/>
      <c r="S7" s="38">
        <f t="shared" si="10"/>
        <v>46267</v>
      </c>
      <c r="T7" s="21"/>
      <c r="U7" s="38">
        <f t="shared" si="10"/>
        <v>46297</v>
      </c>
      <c r="V7" s="21"/>
      <c r="W7" s="38">
        <f t="shared" si="10"/>
        <v>46328</v>
      </c>
      <c r="X7" s="21"/>
      <c r="Y7" s="38">
        <f t="shared" si="10"/>
        <v>46358</v>
      </c>
      <c r="Z7" s="21"/>
      <c r="AB7" s="8"/>
      <c r="AC7" s="9"/>
    </row>
    <row r="8" spans="1:41" x14ac:dyDescent="0.25">
      <c r="C8" s="38">
        <f t="shared" ref="C8:C36" si="11">IF(ISNUMBER(MONTH(C7+1)), IF(MONTH(C7+1)=MONTH(C7),C7+1,""),"")</f>
        <v>46025</v>
      </c>
      <c r="D8" s="21"/>
      <c r="E8" s="38">
        <f t="shared" ref="E8:E36" si="12">IF(ISNUMBER(MONTH(E7+1)), IF(MONTH(E7+1)=MONTH(E7),E7+1,""),"")</f>
        <v>46056</v>
      </c>
      <c r="F8" s="21"/>
      <c r="G8" s="38">
        <f t="shared" ref="G8:G36" si="13">IF(ISNUMBER(MONTH(G7+1)), IF(MONTH(G7+1)=MONTH(G7),G7+1,""),"")</f>
        <v>46084</v>
      </c>
      <c r="H8" s="21"/>
      <c r="I8" s="38">
        <f t="shared" ref="I8:I36" si="14">IF(ISNUMBER(MONTH(I7+1)), IF(MONTH(I7+1)=MONTH(I7),I7+1,""),"")</f>
        <v>46115</v>
      </c>
      <c r="J8" s="21"/>
      <c r="K8" s="38">
        <f t="shared" ref="K8:K36" si="15">IF(ISNUMBER(MONTH(K7+1)), IF(MONTH(K7+1)=MONTH(K7),K7+1,""),"")</f>
        <v>46145</v>
      </c>
      <c r="L8" s="21"/>
      <c r="M8" s="38">
        <f t="shared" ref="M8:M36" si="16">IF(ISNUMBER(MONTH(M7+1)), IF(MONTH(M7+1)=MONTH(M7),M7+1,""),"")</f>
        <v>46176</v>
      </c>
      <c r="N8" s="21"/>
      <c r="O8" s="38">
        <f t="shared" si="10"/>
        <v>46206</v>
      </c>
      <c r="P8" s="21"/>
      <c r="Q8" s="38">
        <f t="shared" si="10"/>
        <v>46237</v>
      </c>
      <c r="R8" s="21"/>
      <c r="S8" s="38">
        <f t="shared" si="10"/>
        <v>46268</v>
      </c>
      <c r="T8" s="21"/>
      <c r="U8" s="38">
        <f t="shared" si="10"/>
        <v>46298</v>
      </c>
      <c r="V8" s="21"/>
      <c r="W8" s="38">
        <f t="shared" si="10"/>
        <v>46329</v>
      </c>
      <c r="X8" s="21"/>
      <c r="Y8" s="38">
        <f t="shared" si="10"/>
        <v>46359</v>
      </c>
      <c r="Z8" s="21"/>
      <c r="AB8" s="8"/>
      <c r="AC8" s="9"/>
    </row>
    <row r="9" spans="1:41" x14ac:dyDescent="0.25">
      <c r="C9" s="38">
        <f t="shared" si="11"/>
        <v>46026</v>
      </c>
      <c r="D9" s="21"/>
      <c r="E9" s="38">
        <f t="shared" si="12"/>
        <v>46057</v>
      </c>
      <c r="F9" s="21"/>
      <c r="G9" s="38">
        <f t="shared" si="13"/>
        <v>46085</v>
      </c>
      <c r="H9" s="21"/>
      <c r="I9" s="38">
        <f t="shared" si="14"/>
        <v>46116</v>
      </c>
      <c r="J9" s="21"/>
      <c r="K9" s="38">
        <f t="shared" si="15"/>
        <v>46146</v>
      </c>
      <c r="L9" s="21"/>
      <c r="M9" s="38">
        <f t="shared" si="16"/>
        <v>46177</v>
      </c>
      <c r="N9" s="21"/>
      <c r="O9" s="38">
        <f t="shared" si="10"/>
        <v>46207</v>
      </c>
      <c r="P9" s="21"/>
      <c r="Q9" s="38">
        <f t="shared" si="10"/>
        <v>46238</v>
      </c>
      <c r="R9" s="21"/>
      <c r="S9" s="38">
        <f t="shared" si="10"/>
        <v>46269</v>
      </c>
      <c r="T9" s="21"/>
      <c r="U9" s="38">
        <f t="shared" si="10"/>
        <v>46299</v>
      </c>
      <c r="V9" s="21"/>
      <c r="W9" s="38">
        <f t="shared" si="10"/>
        <v>46330</v>
      </c>
      <c r="X9" s="21"/>
      <c r="Y9" s="38">
        <f t="shared" si="10"/>
        <v>46360</v>
      </c>
      <c r="Z9" s="21"/>
      <c r="AB9" s="8"/>
      <c r="AC9" s="9"/>
    </row>
    <row r="10" spans="1:41" x14ac:dyDescent="0.25">
      <c r="C10" s="38">
        <f t="shared" si="11"/>
        <v>46027</v>
      </c>
      <c r="D10" s="21"/>
      <c r="E10" s="38">
        <f t="shared" si="12"/>
        <v>46058</v>
      </c>
      <c r="F10" s="21"/>
      <c r="G10" s="38">
        <f t="shared" si="13"/>
        <v>46086</v>
      </c>
      <c r="H10" s="21"/>
      <c r="I10" s="38">
        <f t="shared" si="14"/>
        <v>46117</v>
      </c>
      <c r="J10" s="21"/>
      <c r="K10" s="38">
        <f t="shared" si="15"/>
        <v>46147</v>
      </c>
      <c r="L10" s="21"/>
      <c r="M10" s="38">
        <f t="shared" si="16"/>
        <v>46178</v>
      </c>
      <c r="N10" s="21"/>
      <c r="O10" s="38">
        <f t="shared" si="10"/>
        <v>46208</v>
      </c>
      <c r="P10" s="21"/>
      <c r="Q10" s="38">
        <f t="shared" si="10"/>
        <v>46239</v>
      </c>
      <c r="R10" s="21"/>
      <c r="S10" s="38">
        <f t="shared" si="10"/>
        <v>46270</v>
      </c>
      <c r="T10" s="21"/>
      <c r="U10" s="38">
        <f t="shared" si="10"/>
        <v>46300</v>
      </c>
      <c r="V10" s="21"/>
      <c r="W10" s="38">
        <f t="shared" si="10"/>
        <v>46331</v>
      </c>
      <c r="X10" s="21"/>
      <c r="Y10" s="38">
        <f t="shared" si="10"/>
        <v>46361</v>
      </c>
      <c r="Z10" s="21"/>
      <c r="AB10" s="8"/>
    </row>
    <row r="11" spans="1:41" x14ac:dyDescent="0.25">
      <c r="C11" s="38">
        <f t="shared" si="11"/>
        <v>46028</v>
      </c>
      <c r="D11" s="21"/>
      <c r="E11" s="38">
        <f t="shared" si="12"/>
        <v>46059</v>
      </c>
      <c r="F11" s="21"/>
      <c r="G11" s="38">
        <f t="shared" si="13"/>
        <v>46087</v>
      </c>
      <c r="H11" s="21"/>
      <c r="I11" s="38">
        <f t="shared" si="14"/>
        <v>46118</v>
      </c>
      <c r="J11" s="21"/>
      <c r="K11" s="38">
        <f t="shared" si="15"/>
        <v>46148</v>
      </c>
      <c r="L11" s="21"/>
      <c r="M11" s="38">
        <f t="shared" si="16"/>
        <v>46179</v>
      </c>
      <c r="N11" s="21"/>
      <c r="O11" s="38">
        <f t="shared" si="10"/>
        <v>46209</v>
      </c>
      <c r="P11" s="21"/>
      <c r="Q11" s="38">
        <f t="shared" si="10"/>
        <v>46240</v>
      </c>
      <c r="R11" s="21"/>
      <c r="S11" s="38">
        <f t="shared" si="10"/>
        <v>46271</v>
      </c>
      <c r="T11" s="21"/>
      <c r="U11" s="38">
        <f t="shared" si="10"/>
        <v>46301</v>
      </c>
      <c r="V11" s="21"/>
      <c r="W11" s="38">
        <f t="shared" si="10"/>
        <v>46332</v>
      </c>
      <c r="X11" s="21"/>
      <c r="Y11" s="38">
        <f t="shared" si="10"/>
        <v>46362</v>
      </c>
      <c r="Z11" s="21"/>
      <c r="AB11" s="8"/>
    </row>
    <row r="12" spans="1:41" x14ac:dyDescent="0.25">
      <c r="C12" s="38">
        <f t="shared" si="11"/>
        <v>46029</v>
      </c>
      <c r="D12" s="21"/>
      <c r="E12" s="38">
        <f t="shared" si="12"/>
        <v>46060</v>
      </c>
      <c r="F12" s="21"/>
      <c r="G12" s="38">
        <f t="shared" si="13"/>
        <v>46088</v>
      </c>
      <c r="H12" s="21"/>
      <c r="I12" s="38">
        <f t="shared" si="14"/>
        <v>46119</v>
      </c>
      <c r="J12" s="21"/>
      <c r="K12" s="38">
        <f t="shared" si="15"/>
        <v>46149</v>
      </c>
      <c r="L12" s="21"/>
      <c r="M12" s="38">
        <f t="shared" si="16"/>
        <v>46180</v>
      </c>
      <c r="N12" s="21"/>
      <c r="O12" s="38">
        <f t="shared" si="10"/>
        <v>46210</v>
      </c>
      <c r="P12" s="21"/>
      <c r="Q12" s="38">
        <f t="shared" si="10"/>
        <v>46241</v>
      </c>
      <c r="R12" s="21"/>
      <c r="S12" s="38">
        <f t="shared" si="10"/>
        <v>46272</v>
      </c>
      <c r="T12" s="21"/>
      <c r="U12" s="38">
        <f t="shared" si="10"/>
        <v>46302</v>
      </c>
      <c r="V12" s="21"/>
      <c r="W12" s="38">
        <f t="shared" si="10"/>
        <v>46333</v>
      </c>
      <c r="X12" s="21"/>
      <c r="Y12" s="38">
        <f>IF(ISNUMBER(MONTH(Y11+1)), IF(MONTH(Y11+1)=MONTH(Y11),Y11+1,""),"")</f>
        <v>46363</v>
      </c>
      <c r="Z12" s="21"/>
      <c r="AB12" s="8"/>
    </row>
    <row r="13" spans="1:41" x14ac:dyDescent="0.25">
      <c r="C13" s="38">
        <f t="shared" si="11"/>
        <v>46030</v>
      </c>
      <c r="D13" s="21"/>
      <c r="E13" s="38">
        <f t="shared" si="12"/>
        <v>46061</v>
      </c>
      <c r="F13" s="21"/>
      <c r="G13" s="38">
        <f t="shared" si="13"/>
        <v>46089</v>
      </c>
      <c r="H13" s="21"/>
      <c r="I13" s="38">
        <f t="shared" si="14"/>
        <v>46120</v>
      </c>
      <c r="J13" s="21"/>
      <c r="K13" s="38">
        <f t="shared" si="15"/>
        <v>46150</v>
      </c>
      <c r="L13" s="21"/>
      <c r="M13" s="38">
        <f t="shared" si="16"/>
        <v>46181</v>
      </c>
      <c r="N13" s="21"/>
      <c r="O13" s="38">
        <f t="shared" si="10"/>
        <v>46211</v>
      </c>
      <c r="P13" s="21"/>
      <c r="Q13" s="38">
        <f t="shared" si="10"/>
        <v>46242</v>
      </c>
      <c r="R13" s="21"/>
      <c r="S13" s="38">
        <f t="shared" si="10"/>
        <v>46273</v>
      </c>
      <c r="T13" s="21"/>
      <c r="U13" s="38">
        <f t="shared" si="10"/>
        <v>46303</v>
      </c>
      <c r="V13" s="21"/>
      <c r="W13" s="38">
        <f t="shared" si="10"/>
        <v>46334</v>
      </c>
      <c r="X13" s="21"/>
      <c r="Y13" s="38">
        <f t="shared" si="10"/>
        <v>46364</v>
      </c>
      <c r="Z13" s="21"/>
      <c r="AB13" s="8"/>
    </row>
    <row r="14" spans="1:41" x14ac:dyDescent="0.25">
      <c r="C14" s="38">
        <f t="shared" si="11"/>
        <v>46031</v>
      </c>
      <c r="D14" s="21"/>
      <c r="E14" s="38">
        <f t="shared" si="12"/>
        <v>46062</v>
      </c>
      <c r="F14" s="21"/>
      <c r="G14" s="38">
        <f t="shared" si="13"/>
        <v>46090</v>
      </c>
      <c r="H14" s="21"/>
      <c r="I14" s="38">
        <f t="shared" si="14"/>
        <v>46121</v>
      </c>
      <c r="J14" s="21"/>
      <c r="K14" s="38">
        <f t="shared" si="15"/>
        <v>46151</v>
      </c>
      <c r="L14" s="21"/>
      <c r="M14" s="38">
        <f t="shared" si="16"/>
        <v>46182</v>
      </c>
      <c r="N14" s="21"/>
      <c r="O14" s="38">
        <f t="shared" si="10"/>
        <v>46212</v>
      </c>
      <c r="P14" s="21"/>
      <c r="Q14" s="38">
        <f t="shared" si="10"/>
        <v>46243</v>
      </c>
      <c r="R14" s="21"/>
      <c r="S14" s="38">
        <f t="shared" si="10"/>
        <v>46274</v>
      </c>
      <c r="T14" s="21"/>
      <c r="U14" s="38">
        <f>IF(ISNUMBER(MONTH(U13+1)), IF(MONTH(U13+1)=MONTH(U13),U13+1,""),"")</f>
        <v>46304</v>
      </c>
      <c r="V14" s="21"/>
      <c r="W14" s="38">
        <f t="shared" si="10"/>
        <v>46335</v>
      </c>
      <c r="X14" s="21"/>
      <c r="Y14" s="38">
        <f t="shared" si="10"/>
        <v>46365</v>
      </c>
      <c r="Z14" s="21"/>
      <c r="AB14" s="8"/>
    </row>
    <row r="15" spans="1:41" x14ac:dyDescent="0.25">
      <c r="C15" s="38">
        <f t="shared" si="11"/>
        <v>46032</v>
      </c>
      <c r="D15" s="21"/>
      <c r="E15" s="38">
        <f t="shared" si="12"/>
        <v>46063</v>
      </c>
      <c r="F15" s="21"/>
      <c r="G15" s="38">
        <f t="shared" si="13"/>
        <v>46091</v>
      </c>
      <c r="H15" s="21"/>
      <c r="I15" s="38">
        <f t="shared" si="14"/>
        <v>46122</v>
      </c>
      <c r="J15" s="21"/>
      <c r="K15" s="38">
        <f t="shared" si="15"/>
        <v>46152</v>
      </c>
      <c r="L15" s="21"/>
      <c r="M15" s="38">
        <f t="shared" si="16"/>
        <v>46183</v>
      </c>
      <c r="N15" s="21"/>
      <c r="O15" s="38">
        <f t="shared" si="10"/>
        <v>46213</v>
      </c>
      <c r="P15" s="21"/>
      <c r="Q15" s="38">
        <f t="shared" si="10"/>
        <v>46244</v>
      </c>
      <c r="R15" s="21"/>
      <c r="S15" s="38">
        <f t="shared" si="10"/>
        <v>46275</v>
      </c>
      <c r="T15" s="21"/>
      <c r="U15" s="38">
        <f t="shared" si="10"/>
        <v>46305</v>
      </c>
      <c r="V15" s="21"/>
      <c r="W15" s="38">
        <f t="shared" si="10"/>
        <v>46336</v>
      </c>
      <c r="X15" s="21"/>
      <c r="Y15" s="38">
        <f t="shared" si="10"/>
        <v>46366</v>
      </c>
      <c r="Z15" s="21"/>
      <c r="AB15" s="8"/>
    </row>
    <row r="16" spans="1:41" x14ac:dyDescent="0.25">
      <c r="C16" s="38">
        <f t="shared" si="11"/>
        <v>46033</v>
      </c>
      <c r="D16" s="21"/>
      <c r="E16" s="38">
        <f t="shared" si="12"/>
        <v>46064</v>
      </c>
      <c r="F16" s="21"/>
      <c r="G16" s="38">
        <f t="shared" si="13"/>
        <v>46092</v>
      </c>
      <c r="H16" s="21"/>
      <c r="I16" s="38">
        <f t="shared" si="14"/>
        <v>46123</v>
      </c>
      <c r="J16" s="21"/>
      <c r="K16" s="38">
        <f t="shared" si="15"/>
        <v>46153</v>
      </c>
      <c r="L16" s="21"/>
      <c r="M16" s="38">
        <f t="shared" si="16"/>
        <v>46184</v>
      </c>
      <c r="N16" s="21"/>
      <c r="O16" s="38">
        <f t="shared" si="10"/>
        <v>46214</v>
      </c>
      <c r="P16" s="21"/>
      <c r="Q16" s="38">
        <f t="shared" si="10"/>
        <v>46245</v>
      </c>
      <c r="R16" s="21"/>
      <c r="S16" s="38">
        <f t="shared" si="10"/>
        <v>46276</v>
      </c>
      <c r="T16" s="21"/>
      <c r="U16" s="38">
        <f t="shared" si="10"/>
        <v>46306</v>
      </c>
      <c r="V16" s="21"/>
      <c r="W16" s="38">
        <f t="shared" si="10"/>
        <v>46337</v>
      </c>
      <c r="X16" s="21"/>
      <c r="Y16" s="38">
        <f t="shared" si="10"/>
        <v>46367</v>
      </c>
      <c r="Z16" s="21"/>
      <c r="AB16" s="8"/>
    </row>
    <row r="17" spans="3:28" x14ac:dyDescent="0.25">
      <c r="C17" s="38">
        <f t="shared" si="11"/>
        <v>46034</v>
      </c>
      <c r="D17" s="21"/>
      <c r="E17" s="38">
        <f t="shared" si="12"/>
        <v>46065</v>
      </c>
      <c r="F17" s="21"/>
      <c r="G17" s="38">
        <f t="shared" si="13"/>
        <v>46093</v>
      </c>
      <c r="H17" s="21"/>
      <c r="I17" s="38">
        <f t="shared" si="14"/>
        <v>46124</v>
      </c>
      <c r="J17" s="21"/>
      <c r="K17" s="38">
        <f t="shared" si="15"/>
        <v>46154</v>
      </c>
      <c r="L17" s="21"/>
      <c r="M17" s="38">
        <f t="shared" si="16"/>
        <v>46185</v>
      </c>
      <c r="N17" s="21"/>
      <c r="O17" s="38">
        <f t="shared" si="10"/>
        <v>46215</v>
      </c>
      <c r="P17" s="21"/>
      <c r="Q17" s="38">
        <f t="shared" si="10"/>
        <v>46246</v>
      </c>
      <c r="R17" s="21"/>
      <c r="S17" s="38">
        <f t="shared" si="10"/>
        <v>46277</v>
      </c>
      <c r="T17" s="21"/>
      <c r="U17" s="38">
        <f t="shared" si="10"/>
        <v>46307</v>
      </c>
      <c r="V17" s="21"/>
      <c r="W17" s="38">
        <f t="shared" si="10"/>
        <v>46338</v>
      </c>
      <c r="X17" s="21"/>
      <c r="Y17" s="38">
        <f t="shared" si="10"/>
        <v>46368</v>
      </c>
      <c r="Z17" s="21"/>
      <c r="AB17" s="8"/>
    </row>
    <row r="18" spans="3:28" x14ac:dyDescent="0.25">
      <c r="C18" s="38">
        <f t="shared" si="11"/>
        <v>46035</v>
      </c>
      <c r="D18" s="21"/>
      <c r="E18" s="38">
        <f t="shared" si="12"/>
        <v>46066</v>
      </c>
      <c r="F18" s="21"/>
      <c r="G18" s="38">
        <f t="shared" si="13"/>
        <v>46094</v>
      </c>
      <c r="H18" s="21"/>
      <c r="I18" s="38">
        <f t="shared" si="14"/>
        <v>46125</v>
      </c>
      <c r="J18" s="21"/>
      <c r="K18" s="38">
        <f t="shared" si="15"/>
        <v>46155</v>
      </c>
      <c r="L18" s="21"/>
      <c r="M18" s="38">
        <f t="shared" si="16"/>
        <v>46186</v>
      </c>
      <c r="N18" s="21"/>
      <c r="O18" s="38">
        <f t="shared" si="10"/>
        <v>46216</v>
      </c>
      <c r="P18" s="21"/>
      <c r="Q18" s="38">
        <f t="shared" si="10"/>
        <v>46247</v>
      </c>
      <c r="R18" s="21"/>
      <c r="S18" s="38">
        <f t="shared" si="10"/>
        <v>46278</v>
      </c>
      <c r="T18" s="21"/>
      <c r="U18" s="38">
        <f t="shared" si="10"/>
        <v>46308</v>
      </c>
      <c r="V18" s="21"/>
      <c r="W18" s="38">
        <f t="shared" si="10"/>
        <v>46339</v>
      </c>
      <c r="X18" s="21"/>
      <c r="Y18" s="38">
        <f t="shared" si="10"/>
        <v>46369</v>
      </c>
      <c r="Z18" s="21"/>
      <c r="AB18" s="8"/>
    </row>
    <row r="19" spans="3:28" x14ac:dyDescent="0.25">
      <c r="C19" s="38">
        <f t="shared" si="11"/>
        <v>46036</v>
      </c>
      <c r="D19" s="21"/>
      <c r="E19" s="38">
        <f t="shared" si="12"/>
        <v>46067</v>
      </c>
      <c r="F19" s="21"/>
      <c r="G19" s="38">
        <f t="shared" si="13"/>
        <v>46095</v>
      </c>
      <c r="H19" s="21"/>
      <c r="I19" s="38">
        <f t="shared" si="14"/>
        <v>46126</v>
      </c>
      <c r="J19" s="21"/>
      <c r="K19" s="38">
        <f t="shared" si="15"/>
        <v>46156</v>
      </c>
      <c r="L19" s="21"/>
      <c r="M19" s="38">
        <f t="shared" si="16"/>
        <v>46187</v>
      </c>
      <c r="N19" s="21"/>
      <c r="O19" s="38">
        <f t="shared" si="10"/>
        <v>46217</v>
      </c>
      <c r="P19" s="21"/>
      <c r="Q19" s="38">
        <f t="shared" si="10"/>
        <v>46248</v>
      </c>
      <c r="R19" s="21"/>
      <c r="S19" s="38">
        <f t="shared" si="10"/>
        <v>46279</v>
      </c>
      <c r="T19" s="21"/>
      <c r="U19" s="38">
        <f t="shared" si="10"/>
        <v>46309</v>
      </c>
      <c r="V19" s="21"/>
      <c r="W19" s="38">
        <f t="shared" si="10"/>
        <v>46340</v>
      </c>
      <c r="X19" s="21"/>
      <c r="Y19" s="38">
        <f t="shared" si="10"/>
        <v>46370</v>
      </c>
      <c r="Z19" s="21"/>
      <c r="AB19" s="8"/>
    </row>
    <row r="20" spans="3:28" x14ac:dyDescent="0.25">
      <c r="C20" s="38">
        <f t="shared" si="11"/>
        <v>46037</v>
      </c>
      <c r="D20" s="21"/>
      <c r="E20" s="38">
        <f t="shared" si="12"/>
        <v>46068</v>
      </c>
      <c r="F20" s="21"/>
      <c r="G20" s="38">
        <f t="shared" si="13"/>
        <v>46096</v>
      </c>
      <c r="H20" s="21"/>
      <c r="I20" s="38">
        <f t="shared" si="14"/>
        <v>46127</v>
      </c>
      <c r="J20" s="21"/>
      <c r="K20" s="38">
        <f t="shared" si="15"/>
        <v>46157</v>
      </c>
      <c r="L20" s="21"/>
      <c r="M20" s="38">
        <f t="shared" si="16"/>
        <v>46188</v>
      </c>
      <c r="N20" s="21"/>
      <c r="O20" s="38">
        <f t="shared" si="10"/>
        <v>46218</v>
      </c>
      <c r="P20" s="21"/>
      <c r="Q20" s="38">
        <f t="shared" si="10"/>
        <v>46249</v>
      </c>
      <c r="R20" s="21"/>
      <c r="S20" s="38">
        <f t="shared" si="10"/>
        <v>46280</v>
      </c>
      <c r="T20" s="21"/>
      <c r="U20" s="38">
        <f t="shared" si="10"/>
        <v>46310</v>
      </c>
      <c r="V20" s="21"/>
      <c r="W20" s="38">
        <f t="shared" si="10"/>
        <v>46341</v>
      </c>
      <c r="X20" s="21"/>
      <c r="Y20" s="38">
        <f t="shared" si="10"/>
        <v>46371</v>
      </c>
      <c r="Z20" s="21"/>
      <c r="AB20" s="8"/>
    </row>
    <row r="21" spans="3:28" x14ac:dyDescent="0.25">
      <c r="C21" s="38">
        <f t="shared" si="11"/>
        <v>46038</v>
      </c>
      <c r="D21" s="21"/>
      <c r="E21" s="38">
        <f t="shared" si="12"/>
        <v>46069</v>
      </c>
      <c r="F21" s="21"/>
      <c r="G21" s="38">
        <f t="shared" si="13"/>
        <v>46097</v>
      </c>
      <c r="H21" s="21"/>
      <c r="I21" s="38">
        <f t="shared" si="14"/>
        <v>46128</v>
      </c>
      <c r="J21" s="21"/>
      <c r="K21" s="38">
        <f t="shared" si="15"/>
        <v>46158</v>
      </c>
      <c r="L21" s="21"/>
      <c r="M21" s="38">
        <f t="shared" si="16"/>
        <v>46189</v>
      </c>
      <c r="N21" s="21"/>
      <c r="O21" s="38">
        <f t="shared" si="10"/>
        <v>46219</v>
      </c>
      <c r="P21" s="21"/>
      <c r="Q21" s="38">
        <f t="shared" si="10"/>
        <v>46250</v>
      </c>
      <c r="R21" s="21"/>
      <c r="S21" s="38">
        <f t="shared" si="10"/>
        <v>46281</v>
      </c>
      <c r="T21" s="21"/>
      <c r="U21" s="38">
        <f t="shared" si="10"/>
        <v>46311</v>
      </c>
      <c r="V21" s="21"/>
      <c r="W21" s="38">
        <f t="shared" si="10"/>
        <v>46342</v>
      </c>
      <c r="X21" s="21"/>
      <c r="Y21" s="38">
        <f t="shared" si="10"/>
        <v>46372</v>
      </c>
      <c r="Z21" s="21"/>
      <c r="AB21" s="8"/>
    </row>
    <row r="22" spans="3:28" x14ac:dyDescent="0.25">
      <c r="C22" s="38">
        <f t="shared" si="11"/>
        <v>46039</v>
      </c>
      <c r="D22" s="21"/>
      <c r="E22" s="38">
        <f t="shared" si="12"/>
        <v>46070</v>
      </c>
      <c r="F22" s="21"/>
      <c r="G22" s="38">
        <f t="shared" si="13"/>
        <v>46098</v>
      </c>
      <c r="H22" s="21"/>
      <c r="I22" s="38">
        <f t="shared" si="14"/>
        <v>46129</v>
      </c>
      <c r="J22" s="21"/>
      <c r="K22" s="38">
        <f t="shared" si="15"/>
        <v>46159</v>
      </c>
      <c r="L22" s="21"/>
      <c r="M22" s="38">
        <f t="shared" si="16"/>
        <v>46190</v>
      </c>
      <c r="N22" s="21"/>
      <c r="O22" s="38">
        <f t="shared" si="10"/>
        <v>46220</v>
      </c>
      <c r="P22" s="21"/>
      <c r="Q22" s="38">
        <f t="shared" si="10"/>
        <v>46251</v>
      </c>
      <c r="R22" s="21"/>
      <c r="S22" s="38">
        <f t="shared" si="10"/>
        <v>46282</v>
      </c>
      <c r="T22" s="21"/>
      <c r="U22" s="38">
        <f t="shared" si="10"/>
        <v>46312</v>
      </c>
      <c r="V22" s="21"/>
      <c r="W22" s="38">
        <f t="shared" si="10"/>
        <v>46343</v>
      </c>
      <c r="X22" s="21"/>
      <c r="Y22" s="38">
        <f t="shared" si="10"/>
        <v>46373</v>
      </c>
      <c r="Z22" s="21"/>
      <c r="AB22" s="8"/>
    </row>
    <row r="23" spans="3:28" x14ac:dyDescent="0.25">
      <c r="C23" s="38">
        <f t="shared" si="11"/>
        <v>46040</v>
      </c>
      <c r="D23" s="21"/>
      <c r="E23" s="38">
        <f t="shared" si="12"/>
        <v>46071</v>
      </c>
      <c r="F23" s="21"/>
      <c r="G23" s="38">
        <f t="shared" si="13"/>
        <v>46099</v>
      </c>
      <c r="H23" s="21"/>
      <c r="I23" s="38">
        <f t="shared" si="14"/>
        <v>46130</v>
      </c>
      <c r="J23" s="21"/>
      <c r="K23" s="38">
        <f t="shared" si="15"/>
        <v>46160</v>
      </c>
      <c r="L23" s="21"/>
      <c r="M23" s="38">
        <f t="shared" si="16"/>
        <v>46191</v>
      </c>
      <c r="N23" s="21"/>
      <c r="O23" s="38">
        <f t="shared" si="10"/>
        <v>46221</v>
      </c>
      <c r="P23" s="21"/>
      <c r="Q23" s="38">
        <f t="shared" si="10"/>
        <v>46252</v>
      </c>
      <c r="R23" s="21"/>
      <c r="S23" s="38">
        <f t="shared" si="10"/>
        <v>46283</v>
      </c>
      <c r="T23" s="21"/>
      <c r="U23" s="38">
        <f t="shared" si="10"/>
        <v>46313</v>
      </c>
      <c r="V23" s="21"/>
      <c r="W23" s="38">
        <f t="shared" si="10"/>
        <v>46344</v>
      </c>
      <c r="X23" s="21"/>
      <c r="Y23" s="38">
        <f t="shared" si="10"/>
        <v>46374</v>
      </c>
      <c r="Z23" s="21"/>
      <c r="AB23" s="8"/>
    </row>
    <row r="24" spans="3:28" x14ac:dyDescent="0.25">
      <c r="C24" s="38">
        <f t="shared" si="11"/>
        <v>46041</v>
      </c>
      <c r="D24" s="21"/>
      <c r="E24" s="38">
        <f t="shared" si="12"/>
        <v>46072</v>
      </c>
      <c r="F24" s="21"/>
      <c r="G24" s="38">
        <f t="shared" si="13"/>
        <v>46100</v>
      </c>
      <c r="H24" s="21"/>
      <c r="I24" s="38">
        <f t="shared" si="14"/>
        <v>46131</v>
      </c>
      <c r="J24" s="21"/>
      <c r="K24" s="38">
        <f t="shared" si="15"/>
        <v>46161</v>
      </c>
      <c r="L24" s="21"/>
      <c r="M24" s="38">
        <f t="shared" si="16"/>
        <v>46192</v>
      </c>
      <c r="N24" s="21"/>
      <c r="O24" s="38">
        <f t="shared" si="10"/>
        <v>46222</v>
      </c>
      <c r="P24" s="21"/>
      <c r="Q24" s="38">
        <f t="shared" si="10"/>
        <v>46253</v>
      </c>
      <c r="R24" s="21"/>
      <c r="S24" s="38">
        <f t="shared" si="10"/>
        <v>46284</v>
      </c>
      <c r="T24" s="21"/>
      <c r="U24" s="38">
        <f t="shared" si="10"/>
        <v>46314</v>
      </c>
      <c r="V24" s="21"/>
      <c r="W24" s="38">
        <f t="shared" si="10"/>
        <v>46345</v>
      </c>
      <c r="X24" s="21"/>
      <c r="Y24" s="38">
        <f t="shared" si="10"/>
        <v>46375</v>
      </c>
      <c r="Z24" s="21"/>
      <c r="AB24" s="8"/>
    </row>
    <row r="25" spans="3:28" x14ac:dyDescent="0.25">
      <c r="C25" s="38">
        <f t="shared" si="11"/>
        <v>46042</v>
      </c>
      <c r="D25" s="21"/>
      <c r="E25" s="38">
        <f t="shared" si="12"/>
        <v>46073</v>
      </c>
      <c r="F25" s="21"/>
      <c r="G25" s="38">
        <f t="shared" si="13"/>
        <v>46101</v>
      </c>
      <c r="H25" s="21"/>
      <c r="I25" s="38">
        <f t="shared" si="14"/>
        <v>46132</v>
      </c>
      <c r="J25" s="21"/>
      <c r="K25" s="38">
        <f t="shared" si="15"/>
        <v>46162</v>
      </c>
      <c r="L25" s="21"/>
      <c r="M25" s="38">
        <f t="shared" si="16"/>
        <v>46193</v>
      </c>
      <c r="N25" s="21"/>
      <c r="O25" s="38">
        <f t="shared" si="10"/>
        <v>46223</v>
      </c>
      <c r="P25" s="21"/>
      <c r="Q25" s="38">
        <f t="shared" si="10"/>
        <v>46254</v>
      </c>
      <c r="R25" s="21"/>
      <c r="S25" s="38">
        <f t="shared" si="10"/>
        <v>46285</v>
      </c>
      <c r="T25" s="21"/>
      <c r="U25" s="38">
        <f t="shared" si="10"/>
        <v>46315</v>
      </c>
      <c r="V25" s="21"/>
      <c r="W25" s="38">
        <f t="shared" si="10"/>
        <v>46346</v>
      </c>
      <c r="X25" s="21"/>
      <c r="Y25" s="38">
        <f t="shared" si="10"/>
        <v>46376</v>
      </c>
      <c r="Z25" s="21"/>
      <c r="AB25" s="8"/>
    </row>
    <row r="26" spans="3:28" x14ac:dyDescent="0.25">
      <c r="C26" s="38">
        <f t="shared" si="11"/>
        <v>46043</v>
      </c>
      <c r="D26" s="21"/>
      <c r="E26" s="38">
        <f t="shared" si="12"/>
        <v>46074</v>
      </c>
      <c r="F26" s="21"/>
      <c r="G26" s="38">
        <f t="shared" si="13"/>
        <v>46102</v>
      </c>
      <c r="H26" s="21"/>
      <c r="I26" s="38">
        <f t="shared" si="14"/>
        <v>46133</v>
      </c>
      <c r="J26" s="21"/>
      <c r="K26" s="38">
        <f t="shared" si="15"/>
        <v>46163</v>
      </c>
      <c r="L26" s="21"/>
      <c r="M26" s="38">
        <f t="shared" si="16"/>
        <v>46194</v>
      </c>
      <c r="N26" s="21"/>
      <c r="O26" s="38">
        <f t="shared" si="10"/>
        <v>46224</v>
      </c>
      <c r="P26" s="21"/>
      <c r="Q26" s="38">
        <f t="shared" si="10"/>
        <v>46255</v>
      </c>
      <c r="R26" s="21"/>
      <c r="S26" s="38">
        <f t="shared" si="10"/>
        <v>46286</v>
      </c>
      <c r="T26" s="21"/>
      <c r="U26" s="38">
        <f t="shared" si="10"/>
        <v>46316</v>
      </c>
      <c r="V26" s="21"/>
      <c r="W26" s="38">
        <f t="shared" si="10"/>
        <v>46347</v>
      </c>
      <c r="X26" s="21"/>
      <c r="Y26" s="38">
        <f t="shared" si="10"/>
        <v>46377</v>
      </c>
      <c r="Z26" s="21"/>
      <c r="AB26" s="8"/>
    </row>
    <row r="27" spans="3:28" x14ac:dyDescent="0.25">
      <c r="C27" s="38">
        <f t="shared" si="11"/>
        <v>46044</v>
      </c>
      <c r="D27" s="21"/>
      <c r="E27" s="38">
        <f t="shared" si="12"/>
        <v>46075</v>
      </c>
      <c r="F27" s="21"/>
      <c r="G27" s="38">
        <f t="shared" si="13"/>
        <v>46103</v>
      </c>
      <c r="H27" s="21"/>
      <c r="I27" s="38">
        <f t="shared" si="14"/>
        <v>46134</v>
      </c>
      <c r="J27" s="21"/>
      <c r="K27" s="38">
        <f t="shared" si="15"/>
        <v>46164</v>
      </c>
      <c r="L27" s="21"/>
      <c r="M27" s="38">
        <f t="shared" si="16"/>
        <v>46195</v>
      </c>
      <c r="N27" s="21"/>
      <c r="O27" s="38">
        <f t="shared" si="10"/>
        <v>46225</v>
      </c>
      <c r="P27" s="21"/>
      <c r="Q27" s="38">
        <f t="shared" si="10"/>
        <v>46256</v>
      </c>
      <c r="R27" s="21"/>
      <c r="S27" s="38">
        <f t="shared" si="10"/>
        <v>46287</v>
      </c>
      <c r="T27" s="21"/>
      <c r="U27" s="38">
        <f t="shared" si="10"/>
        <v>46317</v>
      </c>
      <c r="V27" s="21"/>
      <c r="W27" s="38">
        <f t="shared" si="10"/>
        <v>46348</v>
      </c>
      <c r="X27" s="21"/>
      <c r="Y27" s="38">
        <f t="shared" si="10"/>
        <v>46378</v>
      </c>
      <c r="Z27" s="21"/>
      <c r="AB27" s="8"/>
    </row>
    <row r="28" spans="3:28" x14ac:dyDescent="0.25">
      <c r="C28" s="38">
        <f t="shared" si="11"/>
        <v>46045</v>
      </c>
      <c r="D28" s="21"/>
      <c r="E28" s="38">
        <f t="shared" si="12"/>
        <v>46076</v>
      </c>
      <c r="F28" s="21"/>
      <c r="G28" s="38">
        <f t="shared" si="13"/>
        <v>46104</v>
      </c>
      <c r="H28" s="21"/>
      <c r="I28" s="38">
        <f t="shared" si="14"/>
        <v>46135</v>
      </c>
      <c r="J28" s="21"/>
      <c r="K28" s="38">
        <f t="shared" si="15"/>
        <v>46165</v>
      </c>
      <c r="L28" s="21"/>
      <c r="M28" s="38">
        <f t="shared" si="16"/>
        <v>46196</v>
      </c>
      <c r="N28" s="21"/>
      <c r="O28" s="38">
        <f t="shared" si="10"/>
        <v>46226</v>
      </c>
      <c r="P28" s="21"/>
      <c r="Q28" s="38">
        <f t="shared" si="10"/>
        <v>46257</v>
      </c>
      <c r="R28" s="21"/>
      <c r="S28" s="38">
        <f t="shared" si="10"/>
        <v>46288</v>
      </c>
      <c r="T28" s="21"/>
      <c r="U28" s="38">
        <f t="shared" si="10"/>
        <v>46318</v>
      </c>
      <c r="V28" s="21"/>
      <c r="W28" s="38">
        <f t="shared" si="10"/>
        <v>46349</v>
      </c>
      <c r="X28" s="21"/>
      <c r="Y28" s="38">
        <f t="shared" si="10"/>
        <v>46379</v>
      </c>
      <c r="Z28" s="21"/>
      <c r="AB28" s="8"/>
    </row>
    <row r="29" spans="3:28" x14ac:dyDescent="0.25">
      <c r="C29" s="38">
        <f t="shared" si="11"/>
        <v>46046</v>
      </c>
      <c r="D29" s="21"/>
      <c r="E29" s="38">
        <f t="shared" si="12"/>
        <v>46077</v>
      </c>
      <c r="F29" s="21"/>
      <c r="G29" s="38">
        <f t="shared" si="13"/>
        <v>46105</v>
      </c>
      <c r="H29" s="21"/>
      <c r="I29" s="38">
        <f t="shared" si="14"/>
        <v>46136</v>
      </c>
      <c r="J29" s="21"/>
      <c r="K29" s="38">
        <f t="shared" si="15"/>
        <v>46166</v>
      </c>
      <c r="L29" s="21"/>
      <c r="M29" s="38">
        <f t="shared" si="16"/>
        <v>46197</v>
      </c>
      <c r="N29" s="21"/>
      <c r="O29" s="38">
        <f t="shared" si="10"/>
        <v>46227</v>
      </c>
      <c r="P29" s="21"/>
      <c r="Q29" s="38">
        <f t="shared" si="10"/>
        <v>46258</v>
      </c>
      <c r="R29" s="21"/>
      <c r="S29" s="38">
        <f t="shared" si="10"/>
        <v>46289</v>
      </c>
      <c r="T29" s="21"/>
      <c r="U29" s="38">
        <f t="shared" si="10"/>
        <v>46319</v>
      </c>
      <c r="V29" s="21"/>
      <c r="W29" s="38">
        <f t="shared" si="10"/>
        <v>46350</v>
      </c>
      <c r="X29" s="21"/>
      <c r="Y29" s="38">
        <f t="shared" si="10"/>
        <v>46380</v>
      </c>
      <c r="Z29" s="21"/>
      <c r="AB29" s="8"/>
    </row>
    <row r="30" spans="3:28" x14ac:dyDescent="0.25">
      <c r="C30" s="38">
        <f t="shared" si="11"/>
        <v>46047</v>
      </c>
      <c r="D30" s="21"/>
      <c r="E30" s="38">
        <f t="shared" si="12"/>
        <v>46078</v>
      </c>
      <c r="F30" s="21"/>
      <c r="G30" s="38">
        <f t="shared" si="13"/>
        <v>46106</v>
      </c>
      <c r="H30" s="21"/>
      <c r="I30" s="38">
        <f t="shared" si="14"/>
        <v>46137</v>
      </c>
      <c r="J30" s="21"/>
      <c r="K30" s="38">
        <f t="shared" si="15"/>
        <v>46167</v>
      </c>
      <c r="L30" s="21"/>
      <c r="M30" s="38">
        <f t="shared" si="16"/>
        <v>46198</v>
      </c>
      <c r="N30" s="21"/>
      <c r="O30" s="38">
        <f t="shared" si="10"/>
        <v>46228</v>
      </c>
      <c r="P30" s="21"/>
      <c r="Q30" s="38">
        <f t="shared" si="10"/>
        <v>46259</v>
      </c>
      <c r="R30" s="21"/>
      <c r="S30" s="38">
        <f t="shared" si="10"/>
        <v>46290</v>
      </c>
      <c r="T30" s="21"/>
      <c r="U30" s="38">
        <f t="shared" si="10"/>
        <v>46320</v>
      </c>
      <c r="V30" s="21"/>
      <c r="W30" s="38">
        <f t="shared" si="10"/>
        <v>46351</v>
      </c>
      <c r="X30" s="21"/>
      <c r="Y30" s="38">
        <f t="shared" si="10"/>
        <v>46381</v>
      </c>
      <c r="Z30" s="21"/>
      <c r="AB30" s="8"/>
    </row>
    <row r="31" spans="3:28" x14ac:dyDescent="0.25">
      <c r="C31" s="38">
        <f t="shared" si="11"/>
        <v>46048</v>
      </c>
      <c r="D31" s="21"/>
      <c r="E31" s="38">
        <f t="shared" si="12"/>
        <v>46079</v>
      </c>
      <c r="F31" s="21"/>
      <c r="G31" s="38">
        <f t="shared" si="13"/>
        <v>46107</v>
      </c>
      <c r="H31" s="21"/>
      <c r="I31" s="38">
        <f t="shared" si="14"/>
        <v>46138</v>
      </c>
      <c r="J31" s="21"/>
      <c r="K31" s="38">
        <f t="shared" si="15"/>
        <v>46168</v>
      </c>
      <c r="L31" s="21"/>
      <c r="M31" s="38">
        <f t="shared" si="16"/>
        <v>46199</v>
      </c>
      <c r="N31" s="21"/>
      <c r="O31" s="38">
        <f t="shared" si="10"/>
        <v>46229</v>
      </c>
      <c r="P31" s="21"/>
      <c r="Q31" s="38">
        <f t="shared" si="10"/>
        <v>46260</v>
      </c>
      <c r="R31" s="21"/>
      <c r="S31" s="38">
        <f t="shared" si="10"/>
        <v>46291</v>
      </c>
      <c r="T31" s="21"/>
      <c r="U31" s="38">
        <f t="shared" si="10"/>
        <v>46321</v>
      </c>
      <c r="V31" s="21"/>
      <c r="W31" s="38">
        <f t="shared" si="10"/>
        <v>46352</v>
      </c>
      <c r="X31" s="21"/>
      <c r="Y31" s="38">
        <f t="shared" si="10"/>
        <v>46382</v>
      </c>
      <c r="Z31" s="21"/>
      <c r="AB31" s="8"/>
    </row>
    <row r="32" spans="3:28" x14ac:dyDescent="0.25">
      <c r="C32" s="38">
        <f t="shared" si="11"/>
        <v>46049</v>
      </c>
      <c r="D32" s="21"/>
      <c r="E32" s="38">
        <f t="shared" si="12"/>
        <v>46080</v>
      </c>
      <c r="F32" s="21"/>
      <c r="G32" s="38">
        <f t="shared" si="13"/>
        <v>46108</v>
      </c>
      <c r="H32" s="21"/>
      <c r="I32" s="38">
        <f t="shared" si="14"/>
        <v>46139</v>
      </c>
      <c r="J32" s="21"/>
      <c r="K32" s="38">
        <f t="shared" si="15"/>
        <v>46169</v>
      </c>
      <c r="L32" s="21"/>
      <c r="M32" s="38">
        <f t="shared" si="16"/>
        <v>46200</v>
      </c>
      <c r="N32" s="21"/>
      <c r="O32" s="38">
        <f t="shared" si="10"/>
        <v>46230</v>
      </c>
      <c r="P32" s="21"/>
      <c r="Q32" s="38">
        <f t="shared" si="10"/>
        <v>46261</v>
      </c>
      <c r="R32" s="21"/>
      <c r="S32" s="38">
        <f t="shared" si="10"/>
        <v>46292</v>
      </c>
      <c r="T32" s="21"/>
      <c r="U32" s="38">
        <f t="shared" si="10"/>
        <v>46322</v>
      </c>
      <c r="V32" s="21"/>
      <c r="W32" s="38">
        <f t="shared" si="10"/>
        <v>46353</v>
      </c>
      <c r="X32" s="21"/>
      <c r="Y32" s="38">
        <f t="shared" si="10"/>
        <v>46383</v>
      </c>
      <c r="Z32" s="21"/>
      <c r="AB32" s="8"/>
    </row>
    <row r="33" spans="3:29" x14ac:dyDescent="0.25">
      <c r="C33" s="38">
        <f t="shared" si="11"/>
        <v>46050</v>
      </c>
      <c r="D33" s="21"/>
      <c r="E33" s="38">
        <f t="shared" si="12"/>
        <v>46081</v>
      </c>
      <c r="F33" s="21"/>
      <c r="G33" s="38">
        <f t="shared" si="13"/>
        <v>46109</v>
      </c>
      <c r="H33" s="21"/>
      <c r="I33" s="38">
        <f t="shared" si="14"/>
        <v>46140</v>
      </c>
      <c r="J33" s="21"/>
      <c r="K33" s="38">
        <f t="shared" si="15"/>
        <v>46170</v>
      </c>
      <c r="L33" s="21"/>
      <c r="M33" s="38">
        <f t="shared" si="16"/>
        <v>46201</v>
      </c>
      <c r="N33" s="21"/>
      <c r="O33" s="38">
        <f t="shared" si="10"/>
        <v>46231</v>
      </c>
      <c r="P33" s="21"/>
      <c r="Q33" s="38">
        <f t="shared" si="10"/>
        <v>46262</v>
      </c>
      <c r="R33" s="21"/>
      <c r="S33" s="38">
        <f t="shared" si="10"/>
        <v>46293</v>
      </c>
      <c r="T33" s="21"/>
      <c r="U33" s="38">
        <f t="shared" si="10"/>
        <v>46323</v>
      </c>
      <c r="V33" s="21"/>
      <c r="W33" s="38">
        <f t="shared" ref="W33" si="17">IF(ISNUMBER(MONTH(W32+1)), IF(MONTH(W32+1)=MONTH(W32),W32+1,""),"")</f>
        <v>46354</v>
      </c>
      <c r="X33" s="21"/>
      <c r="Y33" s="38">
        <f t="shared" si="10"/>
        <v>46384</v>
      </c>
      <c r="Z33" s="21"/>
      <c r="AB33" s="8"/>
    </row>
    <row r="34" spans="3:29" x14ac:dyDescent="0.25">
      <c r="C34" s="38">
        <f t="shared" si="11"/>
        <v>46051</v>
      </c>
      <c r="D34" s="21"/>
      <c r="E34" s="38" t="str">
        <f t="shared" si="12"/>
        <v/>
      </c>
      <c r="F34" s="37"/>
      <c r="G34" s="38">
        <f t="shared" si="13"/>
        <v>46110</v>
      </c>
      <c r="H34" s="21"/>
      <c r="I34" s="38">
        <f t="shared" si="14"/>
        <v>46141</v>
      </c>
      <c r="J34" s="21"/>
      <c r="K34" s="38">
        <f t="shared" si="15"/>
        <v>46171</v>
      </c>
      <c r="L34" s="21"/>
      <c r="M34" s="38">
        <f t="shared" si="16"/>
        <v>46202</v>
      </c>
      <c r="N34" s="21"/>
      <c r="O34" s="38">
        <f t="shared" si="10"/>
        <v>46232</v>
      </c>
      <c r="P34" s="21"/>
      <c r="Q34" s="38">
        <f t="shared" si="10"/>
        <v>46263</v>
      </c>
      <c r="R34" s="21"/>
      <c r="S34" s="38">
        <f t="shared" si="10"/>
        <v>46294</v>
      </c>
      <c r="T34" s="21"/>
      <c r="U34" s="38">
        <f t="shared" si="10"/>
        <v>46324</v>
      </c>
      <c r="V34" s="21"/>
      <c r="W34" s="38">
        <f t="shared" ref="W34" si="18">IF(ISNUMBER(MONTH(W33+1)), IF(MONTH(W33+1)=MONTH(W33),W33+1,""),"")</f>
        <v>46355</v>
      </c>
      <c r="X34" s="21"/>
      <c r="Y34" s="38">
        <f t="shared" si="10"/>
        <v>46385</v>
      </c>
      <c r="Z34" s="21"/>
      <c r="AB34" s="8"/>
    </row>
    <row r="35" spans="3:29" x14ac:dyDescent="0.25">
      <c r="C35" s="38">
        <f t="shared" si="11"/>
        <v>46052</v>
      </c>
      <c r="D35" s="21"/>
      <c r="E35" s="38" t="str">
        <f t="shared" si="12"/>
        <v/>
      </c>
      <c r="F35" s="37"/>
      <c r="G35" s="38">
        <f t="shared" si="13"/>
        <v>46111</v>
      </c>
      <c r="H35" s="21"/>
      <c r="I35" s="38">
        <f t="shared" si="14"/>
        <v>46142</v>
      </c>
      <c r="J35" s="21"/>
      <c r="K35" s="38">
        <f t="shared" si="15"/>
        <v>46172</v>
      </c>
      <c r="L35" s="21"/>
      <c r="M35" s="38">
        <f t="shared" si="16"/>
        <v>46203</v>
      </c>
      <c r="N35" s="21"/>
      <c r="O35" s="38">
        <f t="shared" si="10"/>
        <v>46233</v>
      </c>
      <c r="P35" s="21"/>
      <c r="Q35" s="38">
        <f t="shared" si="10"/>
        <v>46264</v>
      </c>
      <c r="R35" s="21"/>
      <c r="S35" s="38">
        <f t="shared" si="10"/>
        <v>46295</v>
      </c>
      <c r="T35" s="21"/>
      <c r="U35" s="38">
        <f t="shared" si="10"/>
        <v>46325</v>
      </c>
      <c r="V35" s="21"/>
      <c r="W35" s="38">
        <f t="shared" ref="W35" si="19">IF(ISNUMBER(MONTH(W34+1)), IF(MONTH(W34+1)=MONTH(W34),W34+1,""),"")</f>
        <v>46356</v>
      </c>
      <c r="X35" s="21"/>
      <c r="Y35" s="38">
        <f t="shared" si="10"/>
        <v>46386</v>
      </c>
      <c r="Z35" s="21"/>
      <c r="AB35" s="8"/>
    </row>
    <row r="36" spans="3:29" x14ac:dyDescent="0.25">
      <c r="C36" s="38">
        <f t="shared" si="11"/>
        <v>46053</v>
      </c>
      <c r="D36" s="21"/>
      <c r="E36" s="38" t="str">
        <f t="shared" si="12"/>
        <v/>
      </c>
      <c r="F36" s="37"/>
      <c r="G36" s="38">
        <f t="shared" si="13"/>
        <v>46112</v>
      </c>
      <c r="H36" s="21"/>
      <c r="I36" s="38" t="str">
        <f t="shared" si="14"/>
        <v/>
      </c>
      <c r="J36" s="37"/>
      <c r="K36" s="38">
        <f t="shared" si="15"/>
        <v>46173</v>
      </c>
      <c r="L36" s="21"/>
      <c r="M36" s="38" t="str">
        <f t="shared" si="16"/>
        <v/>
      </c>
      <c r="N36" s="37"/>
      <c r="O36" s="38">
        <f t="shared" si="10"/>
        <v>46234</v>
      </c>
      <c r="P36" s="21"/>
      <c r="Q36" s="38">
        <f t="shared" si="10"/>
        <v>46265</v>
      </c>
      <c r="R36" s="21"/>
      <c r="S36" s="38" t="str">
        <f t="shared" si="10"/>
        <v/>
      </c>
      <c r="T36" s="37"/>
      <c r="U36" s="38">
        <f t="shared" si="10"/>
        <v>46326</v>
      </c>
      <c r="V36" s="21"/>
      <c r="W36" s="38" t="str">
        <f t="shared" ref="W36" si="20">IF(ISNUMBER(MONTH(W35+1)), IF(MONTH(W35+1)=MONTH(W35),W35+1,""),"")</f>
        <v/>
      </c>
      <c r="X36" s="37"/>
      <c r="Y36" s="38">
        <f t="shared" si="10"/>
        <v>46387</v>
      </c>
      <c r="Z36" s="21"/>
      <c r="AB36" s="8"/>
    </row>
    <row r="37" spans="3:29" s="2" customFormat="1" ht="26.25" x14ac:dyDescent="0.4">
      <c r="C37" s="2" t="s">
        <v>2</v>
      </c>
      <c r="D37" s="12">
        <f>SUM(D6:D36)</f>
        <v>0</v>
      </c>
      <c r="E37" s="12"/>
      <c r="F37" s="12">
        <f>SUM(F6:F36)</f>
        <v>0</v>
      </c>
      <c r="G37" s="12"/>
      <c r="H37" s="12">
        <f>SUM(H6:H36)</f>
        <v>0</v>
      </c>
      <c r="I37" s="12"/>
      <c r="J37" s="12">
        <f>SUM(J6:J36)</f>
        <v>0</v>
      </c>
      <c r="K37" s="12"/>
      <c r="L37" s="12">
        <f>SUM(L6:L36)</f>
        <v>0</v>
      </c>
      <c r="M37" s="12"/>
      <c r="N37" s="12">
        <f>SUM(N6:N36)</f>
        <v>0</v>
      </c>
      <c r="O37" s="12"/>
      <c r="P37" s="12">
        <f>SUM(P6:P36)</f>
        <v>0</v>
      </c>
      <c r="Q37" s="12"/>
      <c r="R37" s="12">
        <f>SUM(R6:R36)</f>
        <v>0</v>
      </c>
      <c r="S37" s="12"/>
      <c r="T37" s="12">
        <f>SUM(T6:T36)</f>
        <v>0</v>
      </c>
      <c r="U37" s="12"/>
      <c r="V37" s="12">
        <f>SUM(V6:V36)</f>
        <v>0</v>
      </c>
      <c r="W37" s="12"/>
      <c r="X37" s="12">
        <f>SUM(X6:X36)</f>
        <v>0</v>
      </c>
      <c r="Y37" s="12"/>
      <c r="Z37" s="12">
        <f>SUM(Z6:Z36)</f>
        <v>0</v>
      </c>
      <c r="AB37" s="8"/>
    </row>
    <row r="38" spans="3:29" s="30" customFormat="1" ht="15.6" customHeight="1" thickBot="1" x14ac:dyDescent="0.3">
      <c r="D38" s="30">
        <f>COUNTIFS(D6:D36,"&gt;=00:01")</f>
        <v>0</v>
      </c>
      <c r="F38" s="30">
        <f t="shared" ref="F38:Z38" si="21">COUNTIFS(F6:F36,"&gt;=00:01")</f>
        <v>0</v>
      </c>
      <c r="H38" s="30">
        <f t="shared" si="21"/>
        <v>0</v>
      </c>
      <c r="J38" s="30">
        <f t="shared" si="21"/>
        <v>0</v>
      </c>
      <c r="L38" s="30">
        <f t="shared" si="21"/>
        <v>0</v>
      </c>
      <c r="N38" s="30">
        <f t="shared" si="21"/>
        <v>0</v>
      </c>
      <c r="P38" s="30">
        <f t="shared" si="21"/>
        <v>0</v>
      </c>
      <c r="R38" s="30">
        <f t="shared" si="21"/>
        <v>0</v>
      </c>
      <c r="T38" s="30">
        <f t="shared" si="21"/>
        <v>0</v>
      </c>
      <c r="V38" s="30">
        <f t="shared" si="21"/>
        <v>0</v>
      </c>
      <c r="X38" s="30">
        <f t="shared" si="21"/>
        <v>0</v>
      </c>
      <c r="Z38" s="30">
        <f t="shared" si="21"/>
        <v>0</v>
      </c>
    </row>
    <row r="39" spans="3:29" ht="66.75" customHeight="1" thickBot="1" x14ac:dyDescent="0.3">
      <c r="C39" s="45" t="s">
        <v>12</v>
      </c>
      <c r="D39" s="46"/>
      <c r="E39" s="47"/>
      <c r="F39" s="59" t="s">
        <v>24</v>
      </c>
      <c r="G39" s="60"/>
      <c r="H39" s="60"/>
      <c r="I39" s="61"/>
      <c r="J39" s="69" t="str">
        <f>"Heures Annuelles de " &amp; G2 &amp; " sur " &amp; N3</f>
        <v>Heures Annuelles de M. Jean MARTIN (saisir ici le nom de l'agent) sur 2026</v>
      </c>
      <c r="K39" s="70"/>
      <c r="L39" s="70"/>
      <c r="M39" s="70"/>
      <c r="N39" s="70"/>
      <c r="O39" s="70"/>
      <c r="P39" s="70"/>
      <c r="Q39" s="70"/>
      <c r="R39" s="70"/>
      <c r="S39" s="71"/>
      <c r="AC39" s="10"/>
    </row>
    <row r="40" spans="3:29" ht="24.75" customHeight="1" x14ac:dyDescent="0.25">
      <c r="C40" s="57" t="str">
        <f>MID($N$3,1,4)</f>
        <v>2026</v>
      </c>
      <c r="D40" s="39" t="s">
        <v>18</v>
      </c>
      <c r="E40" s="40">
        <f>DATE(C40,1,1)</f>
        <v>46023</v>
      </c>
      <c r="F40" s="43">
        <v>2025</v>
      </c>
      <c r="G40" s="13" t="s">
        <v>1</v>
      </c>
      <c r="H40" s="14">
        <v>45647</v>
      </c>
      <c r="I40" s="15">
        <v>45662</v>
      </c>
      <c r="J40" s="76" t="s">
        <v>4</v>
      </c>
      <c r="K40" s="76"/>
      <c r="L40" s="76"/>
      <c r="M40" s="76"/>
      <c r="N40" s="76"/>
      <c r="O40" s="76"/>
      <c r="P40" s="76"/>
      <c r="Q40" s="76"/>
      <c r="R40" s="76"/>
      <c r="S40" s="18">
        <v>75.833333333333329</v>
      </c>
      <c r="T40" s="22" t="s">
        <v>21</v>
      </c>
    </row>
    <row r="41" spans="3:29" ht="24.75" customHeight="1" x14ac:dyDescent="0.25">
      <c r="C41" s="57"/>
      <c r="D41" s="39" t="s">
        <v>19</v>
      </c>
      <c r="E41" s="40">
        <f>DATE(C40,IF((25-MOD((11*MOD(C40-1900,19)+4-INT((7*MOD(C40-1900,19)+1)/19)),29)-MOD(C40-1900+INT((C40-1900)/4)+31-MOD((11*MOD(C40-1900,19)+4-INT((7*MOD(C40-1900,19)+1)/19)),29),7))&gt;0,4,3),IF((25-MOD((11*MOD(C40-1900,19)+4-INT((7*MOD(C40-1900,19)+1)/19)),29)-MOD(C40-1900+INT((C40-1900)/4)+31-MOD((11*MOD(C40-1900,19)+4-INT((7*MOD(C40-1900,19)+1)/19)),29),7))&gt;0,(25-MOD((11*MOD(C40-1900,19)+4-INT((7*MOD(C40-1900,19)+1)/19)),29)-MOD(C40-1900+INT((C40-1900)/4)+31-MOD((11*MOD(C40-1900,19)+4-INT((7*MOD(C40-1900,19)+1)/19)),29),7)),31+(25-MOD((11*MOD(C40-1900,19)+4-INT((7*MOD(C40-1900,19)+1)/19)),29)-MOD(C40-1900+INT((C40-1900)/4)+31-MOD((11*MOD(C40-1900,19)+4-INT((7*MOD(C40-1900,19)+1)/19)),29),7))))+1</f>
        <v>46118</v>
      </c>
      <c r="F41" s="44"/>
      <c r="G41" s="13" t="s">
        <v>10</v>
      </c>
      <c r="H41" s="14">
        <v>45696</v>
      </c>
      <c r="I41" s="15">
        <v>45711</v>
      </c>
      <c r="J41" s="77" t="s">
        <v>25</v>
      </c>
      <c r="K41" s="77"/>
      <c r="L41" s="77"/>
      <c r="M41" s="77"/>
      <c r="N41" s="77"/>
      <c r="O41" s="77"/>
      <c r="P41" s="77"/>
      <c r="Q41" s="77"/>
      <c r="R41" s="77"/>
      <c r="S41" s="19">
        <v>66.958333333333329</v>
      </c>
      <c r="T41" s="22" t="s">
        <v>22</v>
      </c>
    </row>
    <row r="42" spans="3:29" ht="24.75" customHeight="1" x14ac:dyDescent="0.25">
      <c r="C42" s="57"/>
      <c r="D42" s="39" t="s">
        <v>13</v>
      </c>
      <c r="E42" s="40">
        <f>DATE(C40,5,1)</f>
        <v>46143</v>
      </c>
      <c r="F42" s="44"/>
      <c r="G42" s="13" t="s">
        <v>11</v>
      </c>
      <c r="H42" s="14">
        <v>45752</v>
      </c>
      <c r="I42" s="15">
        <v>45768</v>
      </c>
      <c r="J42" s="79"/>
      <c r="K42" s="79"/>
      <c r="L42" s="79"/>
      <c r="M42" s="79"/>
      <c r="N42" s="79"/>
      <c r="O42" s="79"/>
      <c r="P42" s="79"/>
      <c r="Q42" s="79"/>
      <c r="R42" s="79"/>
      <c r="S42" s="20"/>
      <c r="T42" s="22"/>
    </row>
    <row r="43" spans="3:29" ht="24.75" customHeight="1" thickBot="1" x14ac:dyDescent="0.3">
      <c r="C43" s="57"/>
      <c r="D43" s="39" t="s">
        <v>20</v>
      </c>
      <c r="E43" s="40">
        <f>DATE(C40,5,8)</f>
        <v>46150</v>
      </c>
      <c r="F43" s="44"/>
      <c r="G43" s="13" t="s">
        <v>9</v>
      </c>
      <c r="H43" s="14">
        <v>45843</v>
      </c>
      <c r="I43" s="15">
        <v>45900</v>
      </c>
      <c r="J43" s="78" t="s">
        <v>5</v>
      </c>
      <c r="K43" s="78"/>
      <c r="L43" s="78"/>
      <c r="M43" s="78"/>
      <c r="N43" s="78"/>
      <c r="O43" s="78"/>
      <c r="P43" s="78"/>
      <c r="Q43" s="78"/>
      <c r="R43" s="78"/>
      <c r="S43" s="17">
        <f>SUM(D37:Z37)</f>
        <v>0</v>
      </c>
      <c r="T43" s="23"/>
    </row>
    <row r="44" spans="3:29" ht="24.75" customHeight="1" x14ac:dyDescent="0.25">
      <c r="C44" s="57"/>
      <c r="D44" s="39" t="s">
        <v>8</v>
      </c>
      <c r="E44" s="40">
        <f>E41+38</f>
        <v>46156</v>
      </c>
      <c r="F44" s="44"/>
      <c r="G44" s="34" t="s">
        <v>0</v>
      </c>
      <c r="H44" s="35">
        <v>45948</v>
      </c>
      <c r="I44" s="36">
        <v>45963</v>
      </c>
      <c r="J44" s="81" t="s">
        <v>3</v>
      </c>
      <c r="K44" s="81"/>
      <c r="L44" s="81"/>
      <c r="M44" s="81"/>
      <c r="N44" s="81"/>
      <c r="O44" s="81"/>
      <c r="P44" s="81"/>
      <c r="Q44" s="81"/>
      <c r="R44" s="81"/>
      <c r="S44" s="20">
        <f>(S43*S40)/S41</f>
        <v>0</v>
      </c>
      <c r="T44" s="22"/>
    </row>
    <row r="45" spans="3:29" ht="24.75" customHeight="1" x14ac:dyDescent="0.25">
      <c r="C45" s="57"/>
      <c r="D45" s="39" t="s">
        <v>14</v>
      </c>
      <c r="E45" s="40">
        <f>E41+49</f>
        <v>46167</v>
      </c>
      <c r="F45" s="43">
        <v>2026</v>
      </c>
      <c r="G45" s="13" t="s">
        <v>1</v>
      </c>
      <c r="H45" s="14">
        <v>46011</v>
      </c>
      <c r="I45" s="15">
        <v>46026</v>
      </c>
      <c r="J45" s="80" t="s">
        <v>26</v>
      </c>
      <c r="K45" s="80"/>
      <c r="L45" s="80"/>
      <c r="M45" s="80"/>
      <c r="N45" s="80"/>
      <c r="O45" s="80"/>
      <c r="P45" s="80"/>
      <c r="Q45" s="80"/>
      <c r="R45" s="80"/>
      <c r="S45" s="24">
        <f>S44/52</f>
        <v>0</v>
      </c>
      <c r="T45" s="22"/>
    </row>
    <row r="46" spans="3:29" ht="24.75" customHeight="1" x14ac:dyDescent="0.25">
      <c r="C46" s="57"/>
      <c r="D46" s="39" t="s">
        <v>15</v>
      </c>
      <c r="E46" s="40">
        <f>DATE(C40,7,14)</f>
        <v>46217</v>
      </c>
      <c r="F46" s="44"/>
      <c r="G46" s="13" t="s">
        <v>10</v>
      </c>
      <c r="H46" s="14">
        <v>46067</v>
      </c>
      <c r="I46" s="15">
        <v>46082</v>
      </c>
      <c r="J46" s="72" t="s">
        <v>34</v>
      </c>
      <c r="K46" s="72"/>
      <c r="L46" s="72"/>
      <c r="M46" s="72"/>
      <c r="N46" s="72"/>
      <c r="O46" s="72"/>
      <c r="P46" s="72"/>
      <c r="Q46" s="72"/>
      <c r="R46" s="72"/>
      <c r="S46" s="73"/>
      <c r="T46" s="22"/>
    </row>
    <row r="47" spans="3:29" ht="24.75" customHeight="1" thickBot="1" x14ac:dyDescent="0.3">
      <c r="C47" s="57"/>
      <c r="D47" s="39" t="s">
        <v>16</v>
      </c>
      <c r="E47" s="40">
        <f>DATE(C40,8,15)</f>
        <v>46249</v>
      </c>
      <c r="F47" s="44"/>
      <c r="G47" s="13" t="s">
        <v>11</v>
      </c>
      <c r="H47" s="14">
        <v>46123</v>
      </c>
      <c r="I47" s="15">
        <v>46138</v>
      </c>
      <c r="J47" s="74"/>
      <c r="K47" s="74"/>
      <c r="L47" s="74"/>
      <c r="M47" s="74"/>
      <c r="N47" s="74"/>
      <c r="O47" s="74"/>
      <c r="P47" s="74"/>
      <c r="Q47" s="74"/>
      <c r="R47" s="74"/>
      <c r="S47" s="75"/>
      <c r="T47" s="22"/>
    </row>
    <row r="48" spans="3:29" ht="24.75" customHeight="1" thickBot="1" x14ac:dyDescent="0.3">
      <c r="C48" s="57"/>
      <c r="D48" s="39" t="s">
        <v>0</v>
      </c>
      <c r="E48" s="40">
        <f>DATE(C40,11,1)</f>
        <v>46327</v>
      </c>
      <c r="F48" s="44"/>
      <c r="G48" s="13" t="s">
        <v>35</v>
      </c>
      <c r="H48" s="14">
        <v>46156</v>
      </c>
      <c r="I48" s="15">
        <v>46159</v>
      </c>
      <c r="J48" s="86">
        <f>S45</f>
        <v>0</v>
      </c>
      <c r="K48" s="86"/>
      <c r="L48" s="86"/>
      <c r="M48" s="86"/>
      <c r="N48" s="86"/>
      <c r="O48" s="86"/>
      <c r="P48" s="86"/>
      <c r="Q48" s="86"/>
      <c r="R48" s="86"/>
      <c r="S48" s="87"/>
      <c r="T48" s="22"/>
    </row>
    <row r="49" spans="2:20" ht="24.75" customHeight="1" thickBot="1" x14ac:dyDescent="0.45">
      <c r="C49" s="57"/>
      <c r="D49" s="39" t="s">
        <v>17</v>
      </c>
      <c r="E49" s="40">
        <f>DATE(C40,11,11)</f>
        <v>46337</v>
      </c>
      <c r="F49" s="44"/>
      <c r="G49" s="13" t="s">
        <v>9</v>
      </c>
      <c r="H49" s="14">
        <v>46207</v>
      </c>
      <c r="I49" s="15">
        <v>46265</v>
      </c>
      <c r="J49" s="3"/>
      <c r="K49" s="3"/>
      <c r="L49" s="3"/>
      <c r="M49" s="3"/>
      <c r="N49" s="3"/>
      <c r="O49" s="6"/>
      <c r="P49" s="3"/>
      <c r="Q49" s="3"/>
      <c r="R49" s="3"/>
      <c r="S49" s="5"/>
      <c r="T49" s="22"/>
    </row>
    <row r="50" spans="2:20" ht="24.75" customHeight="1" thickBot="1" x14ac:dyDescent="0.4">
      <c r="C50" s="58"/>
      <c r="D50" s="41" t="s">
        <v>1</v>
      </c>
      <c r="E50" s="42">
        <f>DATE(C40,12,25)</f>
        <v>46381</v>
      </c>
      <c r="F50" s="44"/>
      <c r="G50" s="34" t="s">
        <v>0</v>
      </c>
      <c r="H50" s="35">
        <v>46312</v>
      </c>
      <c r="I50" s="36">
        <v>46327</v>
      </c>
      <c r="J50" s="85" t="s">
        <v>6</v>
      </c>
      <c r="K50" s="85"/>
      <c r="L50" s="85"/>
      <c r="M50" s="85"/>
      <c r="N50" s="85"/>
      <c r="O50" s="85"/>
      <c r="P50" s="85"/>
      <c r="Q50" s="85"/>
      <c r="R50" s="85"/>
      <c r="S50" s="25">
        <f>J48*5</f>
        <v>0</v>
      </c>
      <c r="T50" s="22"/>
    </row>
    <row r="51" spans="2:20" ht="24.75" customHeight="1" thickBot="1" x14ac:dyDescent="0.45">
      <c r="C51" s="48" t="s">
        <v>29</v>
      </c>
      <c r="D51" s="48"/>
      <c r="E51" s="48"/>
      <c r="F51" s="44">
        <v>2027</v>
      </c>
      <c r="G51" s="13" t="s">
        <v>1</v>
      </c>
      <c r="H51" s="14">
        <v>46375</v>
      </c>
      <c r="I51" s="15">
        <v>46390</v>
      </c>
      <c r="J51" s="4"/>
      <c r="K51" s="4"/>
      <c r="L51" s="4"/>
      <c r="M51" s="4"/>
      <c r="N51" s="4"/>
      <c r="O51" s="4"/>
      <c r="P51" s="4"/>
      <c r="Q51" s="4"/>
      <c r="R51" s="26"/>
      <c r="S51" s="27"/>
    </row>
    <row r="52" spans="2:20" ht="24.75" customHeight="1" x14ac:dyDescent="0.25">
      <c r="C52" s="48"/>
      <c r="D52" s="48"/>
      <c r="E52" s="48"/>
      <c r="F52" s="44"/>
      <c r="G52" s="13" t="s">
        <v>10</v>
      </c>
      <c r="H52" s="14">
        <v>46438</v>
      </c>
      <c r="I52" s="15">
        <v>46453</v>
      </c>
      <c r="J52" s="51" t="s">
        <v>31</v>
      </c>
      <c r="K52" s="52"/>
      <c r="L52" s="52"/>
      <c r="M52" s="52"/>
      <c r="N52" s="52"/>
      <c r="O52" s="52"/>
      <c r="P52" s="52"/>
      <c r="Q52" s="52"/>
      <c r="R52" s="52"/>
      <c r="S52" s="31">
        <f>SUM(D38:Z38)</f>
        <v>0</v>
      </c>
    </row>
    <row r="53" spans="2:20" ht="24.75" customHeight="1" x14ac:dyDescent="0.25">
      <c r="C53" s="29"/>
      <c r="E53" s="7"/>
      <c r="F53" s="44"/>
      <c r="G53" s="13" t="s">
        <v>11</v>
      </c>
      <c r="H53" s="14">
        <v>46494</v>
      </c>
      <c r="I53" s="15">
        <v>46509</v>
      </c>
      <c r="J53" s="53" t="s">
        <v>32</v>
      </c>
      <c r="K53" s="54"/>
      <c r="L53" s="54"/>
      <c r="M53" s="54"/>
      <c r="N53" s="54"/>
      <c r="O53" s="54"/>
      <c r="P53" s="54"/>
      <c r="Q53" s="54"/>
      <c r="R53" s="54"/>
      <c r="S53" s="32" t="e">
        <f>S43/S52</f>
        <v>#DIV/0!</v>
      </c>
    </row>
    <row r="54" spans="2:20" ht="24.75" customHeight="1" thickBot="1" x14ac:dyDescent="0.3">
      <c r="C54" s="29"/>
      <c r="E54" s="7"/>
      <c r="F54" s="44"/>
      <c r="G54" s="13" t="s">
        <v>35</v>
      </c>
      <c r="H54" s="14">
        <v>46513</v>
      </c>
      <c r="I54" s="15">
        <v>46516</v>
      </c>
      <c r="J54" s="55" t="s">
        <v>33</v>
      </c>
      <c r="K54" s="56"/>
      <c r="L54" s="56"/>
      <c r="M54" s="56"/>
      <c r="N54" s="56"/>
      <c r="O54" s="56"/>
      <c r="P54" s="56"/>
      <c r="Q54" s="56"/>
      <c r="R54" s="56"/>
      <c r="S54" s="33" t="e">
        <f>S50/S53</f>
        <v>#DIV/0!</v>
      </c>
    </row>
    <row r="55" spans="2:20" ht="24.75" customHeight="1" x14ac:dyDescent="0.25">
      <c r="B55" s="7"/>
      <c r="C55" s="29"/>
      <c r="E55" s="7"/>
      <c r="F55" s="44"/>
      <c r="G55" s="13" t="s">
        <v>9</v>
      </c>
      <c r="H55" s="14">
        <v>46571</v>
      </c>
      <c r="I55" s="15">
        <v>46630</v>
      </c>
    </row>
    <row r="56" spans="2:20" ht="24.75" customHeight="1" x14ac:dyDescent="0.25">
      <c r="B56" s="7"/>
      <c r="C56" s="29"/>
      <c r="E56" s="7"/>
      <c r="F56" s="44"/>
      <c r="G56" s="34" t="s">
        <v>0</v>
      </c>
      <c r="H56" s="35"/>
      <c r="I56" s="36"/>
    </row>
    <row r="57" spans="2:20" ht="24.75" customHeight="1" x14ac:dyDescent="0.25">
      <c r="B57" s="7"/>
      <c r="C57" s="29"/>
      <c r="E57" s="7"/>
      <c r="F57" s="44">
        <v>2028</v>
      </c>
      <c r="G57" s="13" t="s">
        <v>1</v>
      </c>
      <c r="H57" s="14"/>
      <c r="I57" s="15"/>
    </row>
    <row r="58" spans="2:20" ht="24.75" customHeight="1" x14ac:dyDescent="0.25">
      <c r="B58" s="7"/>
      <c r="C58" s="29"/>
      <c r="E58" s="7"/>
      <c r="F58" s="44"/>
      <c r="G58" s="13" t="s">
        <v>10</v>
      </c>
      <c r="H58" s="14"/>
      <c r="I58" s="15"/>
    </row>
    <row r="59" spans="2:20" ht="24.75" customHeight="1" x14ac:dyDescent="0.25">
      <c r="B59" s="7"/>
      <c r="C59" s="29"/>
      <c r="E59" s="7"/>
      <c r="F59" s="44"/>
      <c r="G59" s="13" t="s">
        <v>11</v>
      </c>
      <c r="H59" s="14"/>
      <c r="I59" s="15"/>
    </row>
    <row r="60" spans="2:20" ht="24.75" customHeight="1" x14ac:dyDescent="0.25">
      <c r="B60" s="7"/>
      <c r="C60" s="29"/>
      <c r="E60" s="7"/>
      <c r="F60" s="44"/>
      <c r="G60" s="13" t="s">
        <v>9</v>
      </c>
      <c r="H60" s="14"/>
      <c r="I60" s="15"/>
    </row>
    <row r="61" spans="2:20" ht="24.75" customHeight="1" x14ac:dyDescent="0.25">
      <c r="B61" s="7"/>
      <c r="C61" s="29"/>
      <c r="E61" s="7"/>
      <c r="F61" s="88"/>
      <c r="G61" s="34" t="s">
        <v>0</v>
      </c>
      <c r="H61" s="35"/>
      <c r="I61" s="36"/>
    </row>
    <row r="62" spans="2:20" ht="24.75" customHeight="1" x14ac:dyDescent="0.25">
      <c r="B62" s="7"/>
      <c r="C62" s="29"/>
      <c r="E62" s="7"/>
      <c r="F62" s="16" t="s">
        <v>23</v>
      </c>
    </row>
    <row r="63" spans="2:20" ht="24.75" customHeight="1" x14ac:dyDescent="0.25">
      <c r="B63" s="7"/>
      <c r="C63" s="29"/>
      <c r="E63" s="7"/>
    </row>
    <row r="67" spans="5:5" x14ac:dyDescent="0.25">
      <c r="E67" s="7"/>
    </row>
  </sheetData>
  <sheetProtection algorithmName="SHA-512" hashValue="vrlaVp7mwebRnV5ph2ljzcYJH6KPvVuevfE1u7YW6Ir8D4L+bZP9HHFffhlQoW9Q9+H+MEp3UiyryrJH3Vsk1g==" saltValue="K6yzQJWx7M30bUI14jcTlg==" spinCount="100000" sheet="1" selectLockedCells="1"/>
  <mergeCells count="51">
    <mergeCell ref="F57:F61"/>
    <mergeCell ref="F45:F50"/>
    <mergeCell ref="F51:F56"/>
    <mergeCell ref="A5:B5"/>
    <mergeCell ref="S4:T4"/>
    <mergeCell ref="U4:V4"/>
    <mergeCell ref="W4:X4"/>
    <mergeCell ref="I4:J4"/>
    <mergeCell ref="M4:N4"/>
    <mergeCell ref="O4:P4"/>
    <mergeCell ref="Q4:R4"/>
    <mergeCell ref="C4:D4"/>
    <mergeCell ref="E4:F4"/>
    <mergeCell ref="G4:H4"/>
    <mergeCell ref="U5:V5"/>
    <mergeCell ref="W5:X5"/>
    <mergeCell ref="J50:R50"/>
    <mergeCell ref="J48:S48"/>
    <mergeCell ref="J46:S47"/>
    <mergeCell ref="J40:R40"/>
    <mergeCell ref="J41:R41"/>
    <mergeCell ref="J43:R43"/>
    <mergeCell ref="J42:R42"/>
    <mergeCell ref="J45:R45"/>
    <mergeCell ref="J44:R44"/>
    <mergeCell ref="Y4:Z4"/>
    <mergeCell ref="J39:S39"/>
    <mergeCell ref="K4:L4"/>
    <mergeCell ref="M5:N5"/>
    <mergeCell ref="O5:P5"/>
    <mergeCell ref="Q5:R5"/>
    <mergeCell ref="S5:T5"/>
    <mergeCell ref="C3:M3"/>
    <mergeCell ref="N3:Z3"/>
    <mergeCell ref="E1:Z1"/>
    <mergeCell ref="G2:Z2"/>
    <mergeCell ref="C2:F2"/>
    <mergeCell ref="C39:E39"/>
    <mergeCell ref="C51:E52"/>
    <mergeCell ref="Y5:Z5"/>
    <mergeCell ref="C5:D5"/>
    <mergeCell ref="E5:F5"/>
    <mergeCell ref="G5:H5"/>
    <mergeCell ref="I5:J5"/>
    <mergeCell ref="K5:L5"/>
    <mergeCell ref="J52:R52"/>
    <mergeCell ref="J53:R53"/>
    <mergeCell ref="J54:R54"/>
    <mergeCell ref="C40:C50"/>
    <mergeCell ref="F39:I39"/>
    <mergeCell ref="F40:F44"/>
  </mergeCells>
  <conditionalFormatting sqref="C6:C36">
    <cfRule type="expression" dxfId="59" priority="85">
      <formula>COUNTIF(Ferié,C6)&gt;0</formula>
    </cfRule>
    <cfRule type="expression" dxfId="58" priority="87">
      <formula>OR(WEEKDAY(C6)=1,WEEKDAY(C6)=7)</formula>
    </cfRule>
  </conditionalFormatting>
  <conditionalFormatting sqref="D6:D36">
    <cfRule type="expression" dxfId="57" priority="83">
      <formula>SUMPRODUCT((vac_deb &lt;=C6)*(vac_fin&gt;=C6))</formula>
    </cfRule>
    <cfRule type="expression" dxfId="56" priority="84">
      <formula>COUNTIF(Ferié,C6)&gt;0</formula>
    </cfRule>
    <cfRule type="expression" dxfId="55" priority="86">
      <formula>OR(WEEKDAY(C6)=1,WEEKDAY(C6)=7)</formula>
    </cfRule>
  </conditionalFormatting>
  <conditionalFormatting sqref="E6:E36">
    <cfRule type="expression" dxfId="54" priority="21">
      <formula>COUNTIF(Ferié,E6)&gt;0</formula>
    </cfRule>
    <cfRule type="expression" dxfId="53" priority="22">
      <formula>OR(WEEKDAY(E6)=1,WEEKDAY(E6)=7)</formula>
    </cfRule>
  </conditionalFormatting>
  <conditionalFormatting sqref="F6:F36">
    <cfRule type="expression" dxfId="52" priority="78">
      <formula>SUMPRODUCT((vac_deb &lt;=E6)*(vac_fin&gt;=E6))</formula>
    </cfRule>
    <cfRule type="expression" dxfId="51" priority="79">
      <formula>COUNTIF(Ferié,E6)&gt;0</formula>
    </cfRule>
    <cfRule type="expression" dxfId="50" priority="81">
      <formula>OR(WEEKDAY(E6)=1,WEEKDAY(E6)=7)</formula>
    </cfRule>
  </conditionalFormatting>
  <conditionalFormatting sqref="G6:G36">
    <cfRule type="expression" dxfId="49" priority="19">
      <formula>COUNTIF(Ferié,G6)&gt;0</formula>
    </cfRule>
    <cfRule type="expression" dxfId="48" priority="20">
      <formula>OR(WEEKDAY(G6)=1,WEEKDAY(G6)=7)</formula>
    </cfRule>
  </conditionalFormatting>
  <conditionalFormatting sqref="H6:H36">
    <cfRule type="expression" dxfId="47" priority="23">
      <formula>SUMPRODUCT((vac_deb &lt;=G6)*(vac_fin&gt;=G6))</formula>
    </cfRule>
    <cfRule type="expression" dxfId="46" priority="24">
      <formula>COUNTIF(Ferié,G6)&gt;0</formula>
    </cfRule>
    <cfRule type="expression" dxfId="45" priority="26">
      <formula>OR(WEEKDAY(G6)=1,WEEKDAY(G6)=7)</formula>
    </cfRule>
  </conditionalFormatting>
  <conditionalFormatting sqref="I6:I36">
    <cfRule type="expression" dxfId="44" priority="17">
      <formula>COUNTIF(Ferié,I6)&gt;0</formula>
    </cfRule>
    <cfRule type="expression" dxfId="43" priority="18">
      <formula>OR(WEEKDAY(I6)=1,WEEKDAY(I6)=7)</formula>
    </cfRule>
  </conditionalFormatting>
  <conditionalFormatting sqref="J6:J35">
    <cfRule type="expression" dxfId="42" priority="68">
      <formula>SUMPRODUCT((vac_deb &lt;=I6)*(vac_fin&gt;=I6))</formula>
    </cfRule>
  </conditionalFormatting>
  <conditionalFormatting sqref="J6:J36">
    <cfRule type="expression" dxfId="41" priority="69">
      <formula>COUNTIF(Ferié,I6)&gt;0</formula>
    </cfRule>
    <cfRule type="expression" dxfId="40" priority="71">
      <formula>OR(WEEKDAY(I6)=1,WEEKDAY(I6)=7)</formula>
    </cfRule>
  </conditionalFormatting>
  <conditionalFormatting sqref="K6:K36">
    <cfRule type="expression" dxfId="39" priority="15">
      <formula>COUNTIF(Ferié,K6)&gt;0</formula>
    </cfRule>
    <cfRule type="expression" dxfId="38" priority="16">
      <formula>OR(WEEKDAY(K6)=1,WEEKDAY(K6)=7)</formula>
    </cfRule>
  </conditionalFormatting>
  <conditionalFormatting sqref="L6:L36">
    <cfRule type="expression" dxfId="37" priority="63">
      <formula>SUMPRODUCT((vac_deb &lt;=K6)*(vac_fin&gt;=K6))</formula>
    </cfRule>
    <cfRule type="expression" dxfId="36" priority="64">
      <formula>COUNTIF(Ferié,K6)&gt;0</formula>
    </cfRule>
    <cfRule type="expression" dxfId="35" priority="66">
      <formula>OR(WEEKDAY(K6)=1,WEEKDAY(K6)=7)</formula>
    </cfRule>
  </conditionalFormatting>
  <conditionalFormatting sqref="M6:M36">
    <cfRule type="expression" dxfId="34" priority="13">
      <formula>COUNTIF(Ferié,M6)&gt;0</formula>
    </cfRule>
    <cfRule type="expression" dxfId="33" priority="14">
      <formula>OR(WEEKDAY(M6)=1,WEEKDAY(M6)=7)</formula>
    </cfRule>
  </conditionalFormatting>
  <conditionalFormatting sqref="N6:N35">
    <cfRule type="expression" dxfId="32" priority="58">
      <formula>SUMPRODUCT((vac_deb &lt;=M6)*(vac_fin&gt;=M6))</formula>
    </cfRule>
  </conditionalFormatting>
  <conditionalFormatting sqref="N6:N36">
    <cfRule type="expression" dxfId="31" priority="59">
      <formula>COUNTIF(Ferié,M6)&gt;0</formula>
    </cfRule>
    <cfRule type="expression" dxfId="30" priority="61">
      <formula>OR(WEEKDAY(M6)=1,WEEKDAY(M6)=7)</formula>
    </cfRule>
  </conditionalFormatting>
  <conditionalFormatting sqref="O6:O36">
    <cfRule type="expression" dxfId="29" priority="11">
      <formula>COUNTIF(Ferié,O6)&gt;0</formula>
    </cfRule>
    <cfRule type="expression" dxfId="28" priority="12">
      <formula>OR(WEEKDAY(O6)=1,WEEKDAY(O6)=7)</formula>
    </cfRule>
  </conditionalFormatting>
  <conditionalFormatting sqref="P6:P36">
    <cfRule type="expression" dxfId="27" priority="53">
      <formula>SUMPRODUCT((vac_deb &lt;=O6)*(vac_fin&gt;=O6))</formula>
    </cfRule>
    <cfRule type="expression" dxfId="26" priority="54">
      <formula>COUNTIF(Ferié,O6)&gt;0</formula>
    </cfRule>
    <cfRule type="expression" dxfId="25" priority="56">
      <formula>OR(WEEKDAY(O6)=1,WEEKDAY(O6)=7)</formula>
    </cfRule>
  </conditionalFormatting>
  <conditionalFormatting sqref="Q6:Q36">
    <cfRule type="expression" dxfId="24" priority="9">
      <formula>COUNTIF(Ferié,Q6)&gt;0</formula>
    </cfRule>
    <cfRule type="expression" dxfId="23" priority="10">
      <formula>OR(WEEKDAY(Q6)=1,WEEKDAY(Q6)=7)</formula>
    </cfRule>
  </conditionalFormatting>
  <conditionalFormatting sqref="R6:R36">
    <cfRule type="expression" dxfId="22" priority="48">
      <formula>SUMPRODUCT((vac_deb &lt;=Q6)*(vac_fin&gt;=Q6))</formula>
    </cfRule>
    <cfRule type="expression" dxfId="21" priority="49">
      <formula>COUNTIF(Ferié,Q6)&gt;0</formula>
    </cfRule>
    <cfRule type="expression" dxfId="20" priority="51">
      <formula>OR(WEEKDAY(Q6)=1,WEEKDAY(Q6)=7)</formula>
    </cfRule>
  </conditionalFormatting>
  <conditionalFormatting sqref="S6:S36">
    <cfRule type="expression" dxfId="19" priority="7">
      <formula>COUNTIF(Ferié,S6)&gt;0</formula>
    </cfRule>
    <cfRule type="expression" dxfId="18" priority="8">
      <formula>OR(WEEKDAY(S6)=1,WEEKDAY(S6)=7)</formula>
    </cfRule>
  </conditionalFormatting>
  <conditionalFormatting sqref="T6:T35">
    <cfRule type="expression" dxfId="17" priority="43">
      <formula>SUMPRODUCT((vac_deb &lt;=S6)*(vac_fin&gt;=S6))</formula>
    </cfRule>
  </conditionalFormatting>
  <conditionalFormatting sqref="T6:T36">
    <cfRule type="expression" dxfId="16" priority="44">
      <formula>COUNTIF(Ferié,S6)&gt;0</formula>
    </cfRule>
    <cfRule type="expression" dxfId="15" priority="46">
      <formula>OR(WEEKDAY(S6)=1,WEEKDAY(S6)=7)</formula>
    </cfRule>
  </conditionalFormatting>
  <conditionalFormatting sqref="U6:U36">
    <cfRule type="expression" dxfId="14" priority="5">
      <formula>COUNTIF(Ferié,U6)&gt;0</formula>
    </cfRule>
    <cfRule type="expression" dxfId="13" priority="6">
      <formula>OR(WEEKDAY(U6)=1,WEEKDAY(U6)=7)</formula>
    </cfRule>
  </conditionalFormatting>
  <conditionalFormatting sqref="V6:V36">
    <cfRule type="expression" dxfId="12" priority="38">
      <formula>SUMPRODUCT((vac_deb &lt;=U6)*(vac_fin&gt;=U6))</formula>
    </cfRule>
    <cfRule type="expression" dxfId="11" priority="39">
      <formula>COUNTIF(Ferié,U6)&gt;0</formula>
    </cfRule>
    <cfRule type="expression" dxfId="10" priority="41">
      <formula>OR(WEEKDAY(U6)=1,WEEKDAY(U6)=7)</formula>
    </cfRule>
  </conditionalFormatting>
  <conditionalFormatting sqref="W6:W36">
    <cfRule type="expression" dxfId="9" priority="3">
      <formula>COUNTIF(Ferié,W6)&gt;0</formula>
    </cfRule>
    <cfRule type="expression" dxfId="8" priority="4">
      <formula>OR(WEEKDAY(W6)=1,WEEKDAY(W6)=7)</formula>
    </cfRule>
  </conditionalFormatting>
  <conditionalFormatting sqref="X6:X35">
    <cfRule type="expression" dxfId="7" priority="33">
      <formula>SUMPRODUCT((vac_deb &lt;=W6)*(vac_fin&gt;=W6))</formula>
    </cfRule>
  </conditionalFormatting>
  <conditionalFormatting sqref="X6:X36">
    <cfRule type="expression" dxfId="6" priority="34">
      <formula>COUNTIF(Ferié,W6)&gt;0</formula>
    </cfRule>
    <cfRule type="expression" dxfId="5" priority="36">
      <formula>OR(WEEKDAY(W6)=1,WEEKDAY(W6)=7)</formula>
    </cfRule>
  </conditionalFormatting>
  <conditionalFormatting sqref="Y6:Y36">
    <cfRule type="expression" dxfId="4" priority="1">
      <formula>COUNTIF(Ferié,Y6)&gt;0</formula>
    </cfRule>
    <cfRule type="expression" dxfId="3" priority="2">
      <formula>OR(WEEKDAY(Y6)=1,WEEKDAY(Y6)=7)</formula>
    </cfRule>
  </conditionalFormatting>
  <conditionalFormatting sqref="Z6:Z36">
    <cfRule type="expression" dxfId="2" priority="28">
      <formula>SUMPRODUCT((vac_deb &lt;=Y6)*(vac_fin&gt;=Y6))</formula>
    </cfRule>
    <cfRule type="expression" dxfId="1" priority="29">
      <formula>COUNTIF(Ferié,Y6)&gt;0</formula>
    </cfRule>
    <cfRule type="expression" dxfId="0" priority="31">
      <formula>OR(WEEKDAY(Y6)=1,WEEKDAY(Y6)=7)</formula>
    </cfRule>
  </conditionalFormatting>
  <printOptions horizontalCentered="1" verticalCentered="1"/>
  <pageMargins left="0.11811023622047245" right="0.11811023622047245" top="0.35433070866141736" bottom="0.35433070866141736" header="0.31496062992125984" footer="0.31496062992125984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5</vt:i4>
      </vt:variant>
    </vt:vector>
  </HeadingPairs>
  <TitlesOfParts>
    <vt:vector size="6" baseType="lpstr">
      <vt:lpstr>Planning agent ecole</vt:lpstr>
      <vt:lpstr>Ferié</vt:lpstr>
      <vt:lpstr>'Planning agent ecole'!Print_Area</vt:lpstr>
      <vt:lpstr>Vac</vt:lpstr>
      <vt:lpstr>vac_deb</vt:lpstr>
      <vt:lpstr>vac_fin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Timothée VOYEZ</dc:creator>
  <cp:lastModifiedBy>Claire BESTAGNE</cp:lastModifiedBy>
  <cp:lastPrinted>2016-04-05T13:30:10Z</cp:lastPrinted>
  <dcterms:created xsi:type="dcterms:W3CDTF">2014-04-25T12:08:17Z</dcterms:created>
  <dcterms:modified xsi:type="dcterms:W3CDTF">2025-12-04T10:17:46Z</dcterms:modified>
</cp:coreProperties>
</file>